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<sst xmlns="http://schemas.openxmlformats.org/spreadsheetml/2006/main" count="141" uniqueCount="62">
  <si>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</si>
  <si>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</si>
  <si>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</si>
  <si>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</si>
  <si>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</si>
  <si>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</si>
  <si>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</si>
  <si>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</si>
  <si>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</si>
  <si>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</si>
  <si>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</si>
  <si>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</si>
  <si>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</si>
  <si>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</si>
  <si>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</si>
  <si>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</si>
  <si>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</si>
  <si>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</si>
  <si>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</si>
  <si>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</si>
  <si>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</si>
  <si>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</si>
  <si>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</si>
  <si>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</si>
  <si>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</si>
  <si>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</si>
  <si>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</si>
  <si>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</si>
  <si>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6час х 47,91 х 130%</t>
  </si>
  <si>
    <t>эл.газосв 6час х 47,91 х 150%</t>
  </si>
  <si>
    <t xml:space="preserve">                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</si>
  <si>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</si>
  <si>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</si>
  <si>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</si>
  <si>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м2</t>
  </si>
  <si>
    <t>Стоимость на 1 кв.м.</t>
  </si>
  <si>
    <t>Директор ООО "Комсервис-Мелехово"</t>
  </si>
  <si>
    <t>С.Б. Сутягин</t>
  </si>
  <si>
    <t xml:space="preserve">                                          ООО "Комсервис-Мелехово" </t>
  </si>
  <si>
    <t>слес-сант 4 час х 47,91 х 130%</t>
  </si>
  <si>
    <t>эл.газосв 4 час х 47,91 х 150%</t>
  </si>
  <si>
    <t>Материалы ГВС:</t>
  </si>
  <si>
    <t>Стоимость на 1 м2</t>
  </si>
  <si>
    <t xml:space="preserve">                          пос. Мелехово улица Советская  дом №14</t>
  </si>
  <si>
    <t xml:space="preserve">                          пос. Мелехово улица Советская дом № 14</t>
  </si>
  <si>
    <t xml:space="preserve">                          пос. Мелехово улица Советская  дом № 14</t>
  </si>
  <si>
    <t>счетчик ВСКМ 32</t>
  </si>
  <si>
    <t>шт</t>
  </si>
  <si>
    <t xml:space="preserve">фильтр Ду 32 лат. </t>
  </si>
  <si>
    <t>муфта комб. 40х1 1/4 ВР</t>
  </si>
  <si>
    <t>муфта комб. 40х1 1/4 НР</t>
  </si>
  <si>
    <t>угол. 45 град. 40</t>
  </si>
  <si>
    <t>угол. 90 град. 40</t>
  </si>
  <si>
    <t>фильтр Ду 32 лат.</t>
  </si>
  <si>
    <t>муфта перех. Разб. 40х1 1/4 ВР</t>
  </si>
  <si>
    <t>муфта перех. Разб. 40х1 1/4 НР</t>
  </si>
  <si>
    <t xml:space="preserve">кран шаров. </t>
  </si>
  <si>
    <t>муфта соеденит. 40х32</t>
  </si>
  <si>
    <t>резьба Ду 25 (черн.)</t>
  </si>
  <si>
    <t>муфта соеденит. 40</t>
  </si>
  <si>
    <t xml:space="preserve">Общая площадь 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</si>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</sst>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7">
      <selection activeCell="J51" sqref="J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2" t="s">
        <v>2</v>
      </c>
      <c r="C17" s="72" t="s">
        <v>3</v>
      </c>
      <c r="D17" s="72" t="s">
        <v>4</v>
      </c>
      <c r="E17" s="72" t="s">
        <v>5</v>
      </c>
      <c r="F17" s="72" t="s">
        <v>6</v>
      </c>
      <c r="G17" s="72" t="s">
        <v>7</v>
      </c>
      <c r="H17" s="74" t="s">
        <v>25</v>
      </c>
      <c r="I17" s="75"/>
    </row>
    <row r="18" spans="2:9" ht="54" customHeight="1" thickBot="1">
      <c r="B18" s="73"/>
      <c r="C18" s="73"/>
      <c r="D18" s="73"/>
      <c r="E18" s="73"/>
      <c r="F18" s="73"/>
      <c r="G18" s="73"/>
      <c r="H18" s="3" t="s">
        <v>26</v>
      </c>
      <c r="I18" s="3" t="s">
        <v>27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1379.82</v>
      </c>
      <c r="H20" s="51">
        <f>H21+H22</f>
        <v>459.93</v>
      </c>
      <c r="I20" s="42">
        <f>I21+I22</f>
        <v>919.8899999999999</v>
      </c>
    </row>
    <row r="21" spans="2:9" ht="12.75">
      <c r="B21" s="5"/>
      <c r="C21" s="11" t="s">
        <v>28</v>
      </c>
      <c r="D21" s="19"/>
      <c r="E21" s="27"/>
      <c r="F21" s="38"/>
      <c r="G21" s="27">
        <v>661.16</v>
      </c>
      <c r="H21" s="52">
        <v>220.38</v>
      </c>
      <c r="I21" s="43">
        <f>G21-H21</f>
        <v>440.78</v>
      </c>
    </row>
    <row r="22" spans="2:9" ht="12.75">
      <c r="B22" s="5"/>
      <c r="C22" s="11" t="s">
        <v>29</v>
      </c>
      <c r="D22" s="19"/>
      <c r="E22" s="27"/>
      <c r="F22" s="38"/>
      <c r="G22" s="27">
        <v>718.66</v>
      </c>
      <c r="H22" s="52">
        <v>239.55</v>
      </c>
      <c r="I22" s="43">
        <f>G22-H22</f>
        <v>479.10999999999996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416.70563999999996</v>
      </c>
      <c r="H23" s="53">
        <f>H20*E23/100</f>
        <v>138.89886</v>
      </c>
      <c r="I23" s="44">
        <f>I20*E23/100</f>
        <v>277.80677999999995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405.11515199999997</v>
      </c>
      <c r="H25" s="53">
        <f>H20*E25/100</f>
        <v>135.035448</v>
      </c>
      <c r="I25" s="44">
        <f>I20*E25/100</f>
        <v>270.07970399999994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1051.284858</v>
      </c>
      <c r="H27" s="53">
        <f>H20*E27/100</f>
        <v>350.42066700000004</v>
      </c>
      <c r="I27" s="44">
        <f>I20*E27/100</f>
        <v>700.8641909999999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10843.79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f>H30</f>
        <v>3382.95</v>
      </c>
      <c r="H30" s="53">
        <v>3382.95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7460.84</v>
      </c>
      <c r="H31" s="53"/>
      <c r="I31" s="44">
        <v>7460.84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14096.71565</v>
      </c>
      <c r="H34" s="54">
        <f>H20+H23+H25+H27+H29+H30</f>
        <v>4467.234974999999</v>
      </c>
      <c r="I34" s="45">
        <f>I20+I23+I25+I27+I29+I31</f>
        <v>9629.480674999999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704.8357825</v>
      </c>
      <c r="H36" s="54">
        <f>H34*E36/100</f>
        <v>223.36174874999998</v>
      </c>
      <c r="I36" s="45">
        <f>I34*E36/100</f>
        <v>481.47403374999993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14801.5514325</v>
      </c>
      <c r="H38" s="54">
        <f>H36+H34</f>
        <v>4690.596723749999</v>
      </c>
      <c r="I38" s="45">
        <f>I36+I34</f>
        <v>10110.95470875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14801.5514325</v>
      </c>
      <c r="H42" s="56">
        <f>H40+H38</f>
        <v>4690.596723749999</v>
      </c>
      <c r="I42" s="47">
        <f>I40+I38</f>
        <v>10110.95470875</v>
      </c>
    </row>
    <row r="43" spans="2:9" ht="12.75">
      <c r="B43" s="8"/>
      <c r="C43" s="15" t="s">
        <v>60</v>
      </c>
      <c r="D43" s="23" t="s">
        <v>34</v>
      </c>
      <c r="E43" s="31">
        <v>1550.8</v>
      </c>
      <c r="F43" s="23"/>
      <c r="G43" s="31"/>
      <c r="H43" s="57"/>
      <c r="I43" s="48"/>
    </row>
    <row r="44" spans="2:9" ht="13.5" thickBot="1">
      <c r="B44" s="9"/>
      <c r="C44" s="16" t="s">
        <v>42</v>
      </c>
      <c r="D44" s="24"/>
      <c r="E44" s="32"/>
      <c r="F44" s="24"/>
      <c r="G44" s="36">
        <f>G42/E43</f>
        <v>9.544461847111169</v>
      </c>
      <c r="H44" s="58">
        <f>H42/E43</f>
        <v>3.0246303351496</v>
      </c>
      <c r="I44" s="49">
        <f>I42/E43</f>
        <v>6.519831511961568</v>
      </c>
    </row>
    <row r="45" spans="4:9" ht="12.75">
      <c r="D45" s="66"/>
      <c r="E45" s="70"/>
      <c r="G45" s="65"/>
      <c r="H45" s="65"/>
      <c r="I45" s="65"/>
    </row>
    <row r="46" spans="4:9" ht="12.75">
      <c r="D46" s="66"/>
      <c r="E46" s="70"/>
      <c r="G46" s="65"/>
      <c r="H46" s="65"/>
      <c r="I46" s="65"/>
    </row>
    <row r="47" spans="3:9" ht="12.75">
      <c r="C47" s="1"/>
      <c r="D47" s="67"/>
      <c r="E47" s="71"/>
      <c r="F47" s="68"/>
      <c r="G47" s="69"/>
      <c r="H47" s="69"/>
      <c r="I47" s="69"/>
    </row>
    <row r="48" spans="3:9" ht="12.75">
      <c r="C48" s="1"/>
      <c r="D48" s="1"/>
      <c r="E48" s="68"/>
      <c r="F48" s="68"/>
      <c r="G48" s="68"/>
      <c r="H48" s="68"/>
      <c r="I48" s="68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4"/>
  <sheetViews>
    <sheetView workbookViewId="0" topLeftCell="A7">
      <selection activeCell="C49" sqref="C4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6" max="6" width="7.7109375" style="0" customWidth="1"/>
    <col min="7" max="7" width="15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2" t="s">
        <v>2</v>
      </c>
      <c r="C17" s="72" t="s">
        <v>3</v>
      </c>
      <c r="D17" s="72" t="s">
        <v>4</v>
      </c>
      <c r="E17" s="72" t="s">
        <v>5</v>
      </c>
      <c r="F17" s="72" t="s">
        <v>6</v>
      </c>
      <c r="G17" s="72" t="s">
        <v>7</v>
      </c>
    </row>
    <row r="18" spans="2:7" ht="4.5" customHeight="1" thickBot="1">
      <c r="B18" s="73"/>
      <c r="C18" s="73"/>
      <c r="D18" s="73"/>
      <c r="E18" s="73"/>
      <c r="F18" s="73"/>
      <c r="G18" s="73"/>
    </row>
    <row r="19" spans="2:7" ht="12.75">
      <c r="B19" s="4"/>
      <c r="C19" s="8"/>
      <c r="D19" s="17"/>
      <c r="E19" s="25"/>
      <c r="F19" s="17"/>
      <c r="G19" s="59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60">
        <f>G21+G22</f>
        <v>459.93</v>
      </c>
    </row>
    <row r="21" spans="2:7" ht="12.75">
      <c r="B21" s="5"/>
      <c r="C21" s="11" t="s">
        <v>31</v>
      </c>
      <c r="D21" s="19"/>
      <c r="E21" s="27"/>
      <c r="F21" s="38"/>
      <c r="G21" s="19">
        <v>220.38</v>
      </c>
    </row>
    <row r="22" spans="2:7" ht="12.75">
      <c r="B22" s="5"/>
      <c r="C22" s="11" t="s">
        <v>32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60">
        <f>G20*E23/100</f>
        <v>138.89886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60">
        <f>G20*E25/100</f>
        <v>135.035448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60">
        <f>G20*E27/100</f>
        <v>350.42066700000004</v>
      </c>
    </row>
    <row r="28" spans="2:7" ht="12.75">
      <c r="B28" s="5"/>
      <c r="C28" s="10"/>
      <c r="D28" s="20"/>
      <c r="E28" s="26"/>
      <c r="F28" s="37"/>
      <c r="G28" s="20"/>
    </row>
    <row r="29" spans="2:8" ht="12.75">
      <c r="B29" s="5">
        <v>5</v>
      </c>
      <c r="C29" s="12" t="s">
        <v>33</v>
      </c>
      <c r="D29" s="20"/>
      <c r="E29" s="28"/>
      <c r="F29" s="37"/>
      <c r="G29" s="60">
        <f>G30+G31+G32+G33+G34+G35</f>
        <v>3382.95</v>
      </c>
      <c r="H29" s="65"/>
    </row>
    <row r="30" spans="2:7" ht="12.75">
      <c r="B30" s="5"/>
      <c r="C30" s="11" t="s">
        <v>46</v>
      </c>
      <c r="D30" s="19" t="s">
        <v>47</v>
      </c>
      <c r="E30" s="27">
        <v>1</v>
      </c>
      <c r="F30" s="38">
        <v>2691.97</v>
      </c>
      <c r="G30" s="61">
        <f aca="true" t="shared" si="0" ref="G30:G35">E30*F30</f>
        <v>2691.97</v>
      </c>
    </row>
    <row r="31" spans="2:7" ht="12.75">
      <c r="B31" s="5"/>
      <c r="C31" s="11" t="s">
        <v>48</v>
      </c>
      <c r="D31" s="19" t="s">
        <v>47</v>
      </c>
      <c r="E31" s="27">
        <v>1</v>
      </c>
      <c r="F31" s="38">
        <v>344.84</v>
      </c>
      <c r="G31" s="61">
        <f t="shared" si="0"/>
        <v>344.84</v>
      </c>
    </row>
    <row r="32" spans="2:7" ht="12.75">
      <c r="B32" s="5"/>
      <c r="C32" s="11" t="s">
        <v>49</v>
      </c>
      <c r="D32" s="19" t="s">
        <v>47</v>
      </c>
      <c r="E32" s="27">
        <v>1</v>
      </c>
      <c r="F32" s="38">
        <v>127.88</v>
      </c>
      <c r="G32" s="61">
        <f t="shared" si="0"/>
        <v>127.88</v>
      </c>
    </row>
    <row r="33" spans="2:7" ht="12.75">
      <c r="B33" s="5"/>
      <c r="C33" s="11" t="s">
        <v>50</v>
      </c>
      <c r="D33" s="19" t="s">
        <v>47</v>
      </c>
      <c r="E33" s="27">
        <v>1</v>
      </c>
      <c r="F33" s="38">
        <v>176.76</v>
      </c>
      <c r="G33" s="61">
        <f t="shared" si="0"/>
        <v>176.76</v>
      </c>
    </row>
    <row r="34" spans="2:7" ht="12.75">
      <c r="B34" s="5"/>
      <c r="C34" s="11" t="s">
        <v>51</v>
      </c>
      <c r="D34" s="19" t="s">
        <v>47</v>
      </c>
      <c r="E34" s="27">
        <v>1</v>
      </c>
      <c r="F34" s="38">
        <v>22</v>
      </c>
      <c r="G34" s="61">
        <f t="shared" si="0"/>
        <v>22</v>
      </c>
    </row>
    <row r="35" spans="2:7" ht="12.75">
      <c r="B35" s="5"/>
      <c r="C35" s="11" t="s">
        <v>52</v>
      </c>
      <c r="D35" s="19" t="s">
        <v>47</v>
      </c>
      <c r="E35" s="27">
        <v>1</v>
      </c>
      <c r="F35" s="38">
        <v>19.5</v>
      </c>
      <c r="G35" s="61">
        <f t="shared" si="0"/>
        <v>19.5</v>
      </c>
    </row>
    <row r="36" spans="2:7" ht="12.75">
      <c r="B36" s="5"/>
      <c r="C36" s="11"/>
      <c r="D36" s="19"/>
      <c r="E36" s="27"/>
      <c r="F36" s="38"/>
      <c r="G36" s="19"/>
    </row>
    <row r="37" spans="2:7" ht="12.75">
      <c r="B37" s="5"/>
      <c r="C37" s="11"/>
      <c r="D37" s="19"/>
      <c r="E37" s="27"/>
      <c r="F37" s="38"/>
      <c r="G37" s="19"/>
    </row>
    <row r="38" spans="2:7" ht="12.75">
      <c r="B38" s="5"/>
      <c r="C38" s="11"/>
      <c r="D38" s="19"/>
      <c r="E38" s="27"/>
      <c r="F38" s="38"/>
      <c r="G38" s="19"/>
    </row>
    <row r="39" spans="2:7" ht="12.75">
      <c r="B39" s="5"/>
      <c r="C39" s="10" t="s">
        <v>14</v>
      </c>
      <c r="D39" s="20" t="s">
        <v>9</v>
      </c>
      <c r="E39" s="26"/>
      <c r="F39" s="37"/>
      <c r="G39" s="60">
        <f>G20+G23+G25+G27+G29</f>
        <v>4467.234974999999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>
        <v>6</v>
      </c>
      <c r="C41" s="10" t="s">
        <v>15</v>
      </c>
      <c r="D41" s="20" t="s">
        <v>11</v>
      </c>
      <c r="E41" s="26">
        <v>5</v>
      </c>
      <c r="F41" s="37"/>
      <c r="G41" s="60">
        <f>G39*E41/100</f>
        <v>223.36174874999998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 t="s">
        <v>16</v>
      </c>
      <c r="D43" s="20" t="s">
        <v>9</v>
      </c>
      <c r="E43" s="26"/>
      <c r="F43" s="37"/>
      <c r="G43" s="60">
        <f>G41+G39</f>
        <v>4690.596723749999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/>
      <c r="D45" s="20"/>
      <c r="E45" s="26"/>
      <c r="F45" s="37"/>
      <c r="G45" s="60"/>
    </row>
    <row r="46" spans="2:7" ht="13.5" thickBot="1">
      <c r="B46" s="6"/>
      <c r="C46" s="13"/>
      <c r="D46" s="21"/>
      <c r="E46" s="29"/>
      <c r="F46" s="39"/>
      <c r="G46" s="21"/>
    </row>
    <row r="47" spans="2:7" ht="13.5" thickBot="1">
      <c r="B47" s="7"/>
      <c r="C47" s="14" t="s">
        <v>21</v>
      </c>
      <c r="D47" s="22" t="s">
        <v>9</v>
      </c>
      <c r="E47" s="30"/>
      <c r="F47" s="40"/>
      <c r="G47" s="62">
        <f>G45+G43</f>
        <v>4690.596723749999</v>
      </c>
    </row>
    <row r="48" spans="2:7" ht="12.75">
      <c r="B48" s="8"/>
      <c r="C48" s="15" t="s">
        <v>61</v>
      </c>
      <c r="D48" s="23" t="s">
        <v>34</v>
      </c>
      <c r="E48" s="31"/>
      <c r="F48" s="23"/>
      <c r="G48" s="63">
        <v>1550.8</v>
      </c>
    </row>
    <row r="49" spans="2:7" ht="13.5" thickBot="1">
      <c r="B49" s="9"/>
      <c r="C49" s="16" t="s">
        <v>35</v>
      </c>
      <c r="D49" s="24"/>
      <c r="E49" s="32"/>
      <c r="F49" s="24"/>
      <c r="G49" s="64">
        <f>G47/G48</f>
        <v>3.0246303351496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8"/>
  <sheetViews>
    <sheetView tabSelected="1" workbookViewId="0" topLeftCell="A13">
      <selection activeCell="C55" sqref="C5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6" max="6" width="7.7109375" style="0" customWidth="1"/>
    <col min="7" max="7" width="15.574218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37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38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2" t="s">
        <v>2</v>
      </c>
      <c r="C17" s="72" t="s">
        <v>3</v>
      </c>
      <c r="D17" s="72" t="s">
        <v>4</v>
      </c>
      <c r="E17" s="72" t="s">
        <v>5</v>
      </c>
      <c r="F17" s="72" t="s">
        <v>6</v>
      </c>
      <c r="G17" s="72" t="s">
        <v>7</v>
      </c>
    </row>
    <row r="18" spans="2:7" ht="3" customHeight="1" thickBot="1">
      <c r="B18" s="73"/>
      <c r="C18" s="73"/>
      <c r="D18" s="73"/>
      <c r="E18" s="73"/>
      <c r="F18" s="73"/>
      <c r="G18" s="73"/>
    </row>
    <row r="19" spans="2:7" ht="12.75">
      <c r="B19" s="4"/>
      <c r="C19" s="8"/>
      <c r="D19" s="17"/>
      <c r="E19" s="25"/>
      <c r="F19" s="17"/>
      <c r="G19" s="59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60">
        <f>G21+G22</f>
        <v>919.89</v>
      </c>
    </row>
    <row r="21" spans="2:7" ht="12.75">
      <c r="B21" s="5"/>
      <c r="C21" s="11" t="s">
        <v>39</v>
      </c>
      <c r="D21" s="19"/>
      <c r="E21" s="27"/>
      <c r="F21" s="38"/>
      <c r="G21" s="19">
        <v>440.78</v>
      </c>
    </row>
    <row r="22" spans="2:7" ht="12.75">
      <c r="B22" s="5"/>
      <c r="C22" s="11" t="s">
        <v>40</v>
      </c>
      <c r="D22" s="19"/>
      <c r="E22" s="27"/>
      <c r="F22" s="38"/>
      <c r="G22" s="19">
        <v>479.11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60">
        <f>G20*E23/100</f>
        <v>277.80678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60">
        <f>G20*E25/100</f>
        <v>270.079704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60">
        <f>G20*E27/100</f>
        <v>700.864191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41</v>
      </c>
      <c r="D29" s="20"/>
      <c r="E29" s="28"/>
      <c r="F29" s="37"/>
      <c r="G29" s="60">
        <f>G30+G31+G32+G33+G34+G35+G36+G37</f>
        <v>7460.819999999999</v>
      </c>
    </row>
    <row r="30" spans="2:7" ht="12.75">
      <c r="B30" s="5"/>
      <c r="C30" s="11" t="s">
        <v>46</v>
      </c>
      <c r="D30" s="19" t="s">
        <v>47</v>
      </c>
      <c r="E30" s="27">
        <v>2</v>
      </c>
      <c r="F30" s="38">
        <v>2679.2</v>
      </c>
      <c r="G30" s="61">
        <f>E30*F30</f>
        <v>5358.4</v>
      </c>
    </row>
    <row r="31" spans="2:7" ht="12.75">
      <c r="B31" s="5"/>
      <c r="C31" s="11" t="s">
        <v>53</v>
      </c>
      <c r="D31" s="19" t="s">
        <v>47</v>
      </c>
      <c r="E31" s="27">
        <v>2</v>
      </c>
      <c r="F31" s="38">
        <v>343.2</v>
      </c>
      <c r="G31" s="61">
        <f aca="true" t="shared" si="0" ref="G31:G37">E31*F31</f>
        <v>686.4</v>
      </c>
    </row>
    <row r="32" spans="2:7" ht="12.75">
      <c r="B32" s="5"/>
      <c r="C32" s="11" t="s">
        <v>54</v>
      </c>
      <c r="D32" s="19" t="s">
        <v>47</v>
      </c>
      <c r="E32" s="27">
        <v>2</v>
      </c>
      <c r="F32" s="38">
        <v>182.7</v>
      </c>
      <c r="G32" s="61">
        <f t="shared" si="0"/>
        <v>365.4</v>
      </c>
    </row>
    <row r="33" spans="2:7" ht="12.75">
      <c r="B33" s="5"/>
      <c r="C33" s="11" t="s">
        <v>55</v>
      </c>
      <c r="D33" s="19" t="s">
        <v>47</v>
      </c>
      <c r="E33" s="27">
        <v>2</v>
      </c>
      <c r="F33" s="38">
        <v>228.81</v>
      </c>
      <c r="G33" s="61">
        <f t="shared" si="0"/>
        <v>457.62</v>
      </c>
    </row>
    <row r="34" spans="2:7" ht="12.75">
      <c r="B34" s="5"/>
      <c r="C34" s="11" t="s">
        <v>56</v>
      </c>
      <c r="D34" s="19" t="s">
        <v>47</v>
      </c>
      <c r="E34" s="27">
        <v>2</v>
      </c>
      <c r="F34" s="38">
        <v>247</v>
      </c>
      <c r="G34" s="61">
        <f t="shared" si="0"/>
        <v>494</v>
      </c>
    </row>
    <row r="35" spans="2:7" ht="12.75">
      <c r="B35" s="5"/>
      <c r="C35" s="11" t="s">
        <v>57</v>
      </c>
      <c r="D35" s="19" t="s">
        <v>47</v>
      </c>
      <c r="E35" s="27">
        <v>2</v>
      </c>
      <c r="F35" s="38">
        <v>29</v>
      </c>
      <c r="G35" s="61">
        <f t="shared" si="0"/>
        <v>58</v>
      </c>
    </row>
    <row r="36" spans="2:7" ht="12.75">
      <c r="B36" s="5"/>
      <c r="C36" s="11" t="s">
        <v>58</v>
      </c>
      <c r="D36" s="19" t="s">
        <v>47</v>
      </c>
      <c r="E36" s="27">
        <v>1</v>
      </c>
      <c r="F36" s="38">
        <v>9</v>
      </c>
      <c r="G36" s="61">
        <f t="shared" si="0"/>
        <v>9</v>
      </c>
    </row>
    <row r="37" spans="2:7" ht="12.75">
      <c r="B37" s="5"/>
      <c r="C37" s="11" t="s">
        <v>59</v>
      </c>
      <c r="D37" s="19" t="s">
        <v>47</v>
      </c>
      <c r="E37" s="27">
        <v>2</v>
      </c>
      <c r="F37" s="38">
        <v>16</v>
      </c>
      <c r="G37" s="61">
        <f t="shared" si="0"/>
        <v>32</v>
      </c>
    </row>
    <row r="38" spans="2:7" ht="12.75">
      <c r="B38" s="5"/>
      <c r="C38" s="11"/>
      <c r="D38" s="19"/>
      <c r="E38" s="27"/>
      <c r="F38" s="38"/>
      <c r="G38" s="19"/>
    </row>
    <row r="39" spans="2:7" ht="12.75">
      <c r="B39" s="5"/>
      <c r="C39" s="11"/>
      <c r="D39" s="19"/>
      <c r="E39" s="27"/>
      <c r="F39" s="38"/>
      <c r="G39" s="19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1"/>
      <c r="D41" s="19"/>
      <c r="E41" s="27"/>
      <c r="F41" s="38"/>
      <c r="G41" s="19"/>
    </row>
    <row r="42" spans="2:7" ht="12.75">
      <c r="B42" s="5"/>
      <c r="C42" s="11"/>
      <c r="D42" s="19"/>
      <c r="E42" s="27"/>
      <c r="F42" s="38"/>
      <c r="G42" s="19"/>
    </row>
    <row r="43" spans="2:7" ht="12.75">
      <c r="B43" s="5"/>
      <c r="C43" s="11"/>
      <c r="D43" s="19"/>
      <c r="E43" s="27"/>
      <c r="F43" s="38"/>
      <c r="G43" s="19"/>
    </row>
    <row r="44" spans="2:7" ht="12.75">
      <c r="B44" s="5"/>
      <c r="C44" s="11"/>
      <c r="D44" s="19"/>
      <c r="E44" s="27"/>
      <c r="F44" s="38"/>
      <c r="G44" s="19"/>
    </row>
    <row r="45" spans="2:7" ht="12.75">
      <c r="B45" s="5"/>
      <c r="C45" s="11"/>
      <c r="D45" s="19"/>
      <c r="E45" s="27"/>
      <c r="F45" s="38"/>
      <c r="G45" s="19"/>
    </row>
    <row r="46" spans="2:7" ht="12.75">
      <c r="B46" s="5"/>
      <c r="C46" s="11"/>
      <c r="D46" s="19"/>
      <c r="E46" s="27"/>
      <c r="F46" s="38"/>
      <c r="G46" s="19"/>
    </row>
    <row r="47" spans="2:7" ht="12.75">
      <c r="B47" s="5"/>
      <c r="C47" s="10" t="s">
        <v>14</v>
      </c>
      <c r="D47" s="20" t="s">
        <v>9</v>
      </c>
      <c r="E47" s="26"/>
      <c r="F47" s="37"/>
      <c r="G47" s="60">
        <f>G20+G23+G25+G27+G29</f>
        <v>9629.460674999998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>
        <v>6</v>
      </c>
      <c r="C49" s="10" t="s">
        <v>15</v>
      </c>
      <c r="D49" s="20" t="s">
        <v>11</v>
      </c>
      <c r="E49" s="26">
        <v>5</v>
      </c>
      <c r="F49" s="37"/>
      <c r="G49" s="60">
        <f>G47*E49/100</f>
        <v>481.4730337499999</v>
      </c>
    </row>
    <row r="50" spans="2:7" ht="12.75">
      <c r="B50" s="5"/>
      <c r="C50" s="10"/>
      <c r="D50" s="20"/>
      <c r="E50" s="26"/>
      <c r="F50" s="37"/>
      <c r="G50" s="20"/>
    </row>
    <row r="51" spans="2:7" ht="12.75">
      <c r="B51" s="5"/>
      <c r="C51" s="10" t="s">
        <v>16</v>
      </c>
      <c r="D51" s="20" t="s">
        <v>9</v>
      </c>
      <c r="E51" s="26"/>
      <c r="F51" s="37"/>
      <c r="G51" s="60">
        <f>G49+G47</f>
        <v>10110.933708749999</v>
      </c>
    </row>
    <row r="52" spans="2:7" ht="13.5" thickBot="1">
      <c r="B52" s="6"/>
      <c r="C52" s="13"/>
      <c r="D52" s="21"/>
      <c r="E52" s="29"/>
      <c r="F52" s="39"/>
      <c r="G52" s="21"/>
    </row>
    <row r="53" spans="2:7" ht="13.5" thickBot="1">
      <c r="B53" s="7"/>
      <c r="C53" s="14" t="s">
        <v>21</v>
      </c>
      <c r="D53" s="22" t="s">
        <v>9</v>
      </c>
      <c r="E53" s="30"/>
      <c r="F53" s="40"/>
      <c r="G53" s="62">
        <f>G51</f>
        <v>10110.933708749999</v>
      </c>
    </row>
    <row r="54" spans="2:7" ht="12.75">
      <c r="B54" s="8"/>
      <c r="C54" s="15" t="s">
        <v>61</v>
      </c>
      <c r="D54" s="23" t="s">
        <v>34</v>
      </c>
      <c r="E54" s="31"/>
      <c r="F54" s="23"/>
      <c r="G54" s="63">
        <v>1550.8</v>
      </c>
    </row>
    <row r="55" spans="2:7" ht="13.5" thickBot="1">
      <c r="B55" s="9"/>
      <c r="C55" s="16" t="s">
        <v>35</v>
      </c>
      <c r="D55" s="24"/>
      <c r="E55" s="32"/>
      <c r="F55" s="24"/>
      <c r="G55" s="64">
        <f>G53/G54</f>
        <v>6.5198179705635795</v>
      </c>
    </row>
    <row r="57" spans="3:7" ht="12.75">
      <c r="C57" s="1"/>
      <c r="D57" s="1"/>
      <c r="E57" s="1"/>
      <c r="F57" s="1"/>
      <c r="G57" s="1"/>
    </row>
    <row r="58" spans="3:7" ht="12.75">
      <c r="C58" s="1" t="s">
        <v>17</v>
      </c>
      <c r="D58" s="1"/>
      <c r="E58" s="1"/>
      <c r="F58" s="1"/>
      <c r="G58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2013-06-24T10:15:58Z</cp:lastPrinted>
  <dcterms:modified xsi:type="dcterms:W3CDTF">2013-06-24T10:16:32Z</dcterms:modified>
  <cp:category/>
  <cp:version/>
  <cp:contentType/>
  <cp:contentStatus/>
</cp:coreProperties>
</file>