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<sst xmlns="http://schemas.openxmlformats.org/spreadsheetml/2006/main" count="175" uniqueCount="75">
  <si>
    <t>" У Т В Е Р Ж Д А Ю "</t>
  </si>
  <si>
    <t>Директор ООО "Комсервис"</t>
  </si>
  <si>
    <t>А.В. Бочков</t>
  </si>
  <si>
    <t xml:space="preserve">                                                КАЛЬКУЛЯЦИЯ </t>
  </si>
  <si>
    <t xml:space="preserve">                     стоимости работ по установке общедомовых приборов учета (металл)</t>
  </si>
  <si>
    <t xml:space="preserve">                                          ООО "Комсервис" </t>
  </si>
  <si>
    <t xml:space="preserve">                          пос. Мелехово улица Школьный переулок  дом № 21</t>
  </si>
  <si>
    <t>№№</t>
  </si>
  <si>
    <t>Статьи затрат</t>
  </si>
  <si>
    <t>Ед.изм.</t>
  </si>
  <si>
    <t>Кол-во</t>
  </si>
  <si>
    <t>Цена</t>
  </si>
  <si>
    <t>Сумма</t>
  </si>
  <si>
    <t>в том числе:</t>
  </si>
  <si>
    <t>ООО "Комсервис" ХВС</t>
  </si>
  <si>
    <t>ООО "Комсервис-Мелехово" ГВС</t>
  </si>
  <si>
    <t xml:space="preserve">Заработная плата  </t>
  </si>
  <si>
    <t>руб.</t>
  </si>
  <si>
    <t>слес-сант 6час х 47,91 х 130%</t>
  </si>
  <si>
    <t>эл.газосв 6час х 47,91 х 150%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</si>
  <si>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</si>
  <si>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</si>
  <si>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</si>
  <si>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</si>
  <si>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Материалы:</t>
  </si>
  <si>
    <t>ХВС</t>
  </si>
  <si>
    <t>ГВС</t>
  </si>
  <si>
    <t>Итого:</t>
  </si>
  <si>
    <t>Прибыль</t>
  </si>
  <si>
    <t>Всего</t>
  </si>
  <si>
    <t xml:space="preserve">Всего </t>
  </si>
  <si>
    <t xml:space="preserve">Общая площадь </t>
  </si>
  <si>
    <t>м2</t>
  </si>
  <si>
    <t>Стоимость на 1 м2</t>
  </si>
  <si>
    <t>Начальник ПЭО:                                                    С.В.Марова</t>
  </si>
  <si>
    <t>слес-сант 2 час х 47,91 х 130%</t>
  </si>
  <si>
    <t>эл.газосв 2 час х 47,91 х 150%</t>
  </si>
  <si>
    <t>Материалы ХВС:</t>
  </si>
  <si>
    <t>счетчик воды ВСКМ 50</t>
  </si>
  <si>
    <t>шт</t>
  </si>
  <si>
    <t>фильтр Ду 50 лат</t>
  </si>
  <si>
    <t>фланец Ду 80</t>
  </si>
  <si>
    <t>резьба Ду 50 (черная)</t>
  </si>
  <si>
    <t>кран шаров Ду 50</t>
  </si>
  <si>
    <t>кран шаров Ду 50 рычаг</t>
  </si>
  <si>
    <t>бочата Ду 50 (черная)</t>
  </si>
  <si>
    <t>муфта комб. Разъемн. 63*2 ВР</t>
  </si>
  <si>
    <t>муфта комб.  63*2 НР п/ключ</t>
  </si>
  <si>
    <t>круг отрезной металл. 230*2,5*22</t>
  </si>
  <si>
    <t>муфта РР Ду 63</t>
  </si>
  <si>
    <t>Общая площадь</t>
  </si>
  <si>
    <t>Стоимость на 1 кв.м.</t>
  </si>
  <si>
    <t>Директор ООО "Комсервис-Мелехово"</t>
  </si>
  <si>
    <t>С.Б. Сутягин</t>
  </si>
  <si>
    <t xml:space="preserve">                                          ООО "Комсервис-Мелехово" </t>
  </si>
  <si>
    <t>слес-сант 4 час х 47,91 х 130%</t>
  </si>
  <si>
    <t>эл.газосв 4 час х 47,91 х 150%</t>
  </si>
  <si>
    <t>Материалы ГВС:</t>
  </si>
  <si>
    <t>фланец Ру 10Ду 80</t>
  </si>
  <si>
    <t>счетчик воды ВСКМ 50(Ру 10)</t>
  </si>
  <si>
    <t>отвод 90-57</t>
  </si>
  <si>
    <t>труба РН 20 63</t>
  </si>
  <si>
    <t>электрод МР-3</t>
  </si>
  <si>
    <t>муфта комб. 63*2 НР п/ключ</t>
  </si>
  <si>
    <t>счетчик воды ВСКМ 40</t>
  </si>
  <si>
    <t>фильтр Ду 40 лат</t>
  </si>
  <si>
    <t>резьба Ду 50 стальная</t>
  </si>
  <si>
    <t>кран шаров Ду 40 рычаг</t>
  </si>
  <si>
    <t>бочонок 40</t>
  </si>
  <si>
    <t>муфта комб. 40*1 1/4 НР</t>
  </si>
  <si>
    <t>хомут с гайкой Ду 50 2"</t>
  </si>
  <si>
    <t>труба РР 40</t>
  </si>
  <si>
    <t>муфта комб. 50*1 1/2 НР</t>
  </si>
  <si>
    <t>муфта комб. 50*1 1/2 ВР</t>
  </si>
  <si>
    <t xml:space="preserve">угольник 90 град.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</si>
</sst>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justify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0" borderId="11" xfId="0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1" xfId="0" applyNumberFormat="1" applyBorder="1" applyAlignment="1">
      <alignment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0" fillId="0" borderId="19" xfId="0" applyBorder="1" applyAlignment="1">
      <alignment horizontal="center"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1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25" xfId="0" applyNumberFormat="1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0" fillId="0" borderId="26" xfId="0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4" fontId="0" fillId="0" borderId="0" xfId="0" applyAlignment="1">
      <alignment horizontal="left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4" xfId="0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workbookViewId="0" topLeftCell="A10">
      <selection activeCell="G32" sqref="G32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9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  <c r="H17" s="4" t="s">
        <v>13</v>
      </c>
      <c r="I17" s="4"/>
    </row>
    <row r="18" spans="2:9" ht="54" customHeight="1">
      <c r="B18" s="3"/>
      <c r="C18" s="3"/>
      <c r="D18" s="3"/>
      <c r="E18" s="3"/>
      <c r="F18" s="3"/>
      <c r="G18" s="3"/>
      <c r="H18" s="5" t="s">
        <v>14</v>
      </c>
      <c r="I18" s="5" t="s">
        <v>15</v>
      </c>
    </row>
    <row r="19" spans="2:9" ht="12.75">
      <c r="B19" s="6"/>
      <c r="C19" s="7"/>
      <c r="D19" s="8"/>
      <c r="E19" s="9"/>
      <c r="F19" s="8"/>
      <c r="G19" s="9"/>
      <c r="H19" s="10"/>
      <c r="I19" s="11"/>
    </row>
    <row r="20" spans="2:9" ht="12.75">
      <c r="B20" s="12">
        <v>1</v>
      </c>
      <c r="C20" s="13" t="s">
        <v>16</v>
      </c>
      <c r="D20" s="14" t="s">
        <v>17</v>
      </c>
      <c r="E20" s="15"/>
      <c r="F20" s="14"/>
      <c r="G20" s="16">
        <f>G21+G22</f>
        <v>1379.82</v>
      </c>
      <c r="H20" s="17">
        <f>H21+H22</f>
        <v>459.93</v>
      </c>
      <c r="I20" s="18">
        <f>I21+I22</f>
        <v>919.8899999999999</v>
      </c>
    </row>
    <row r="21" spans="2:9" ht="12.75">
      <c r="B21" s="12"/>
      <c r="C21" s="19" t="s">
        <v>18</v>
      </c>
      <c r="D21" s="20"/>
      <c r="E21" s="21"/>
      <c r="F21" s="20"/>
      <c r="G21" s="21">
        <v>661.16</v>
      </c>
      <c r="H21" s="22">
        <v>220.38</v>
      </c>
      <c r="I21" s="23">
        <f>G21-H21</f>
        <v>440.78</v>
      </c>
    </row>
    <row r="22" spans="2:9" ht="12.75">
      <c r="B22" s="12"/>
      <c r="C22" s="19" t="s">
        <v>19</v>
      </c>
      <c r="D22" s="20"/>
      <c r="E22" s="21"/>
      <c r="F22" s="20"/>
      <c r="G22" s="21">
        <v>718.66</v>
      </c>
      <c r="H22" s="22">
        <v>239.55</v>
      </c>
      <c r="I22" s="23">
        <f>G22-H22</f>
        <v>479.10999999999996</v>
      </c>
    </row>
    <row r="23" spans="2:9" ht="12.75">
      <c r="B23" s="12">
        <v>2</v>
      </c>
      <c r="C23" s="13" t="s">
        <v>20</v>
      </c>
      <c r="D23" s="14" t="s">
        <v>21</v>
      </c>
      <c r="E23" s="15">
        <v>30.2</v>
      </c>
      <c r="F23" s="14"/>
      <c r="G23" s="16">
        <f>G20*E23/100</f>
        <v>416.70563999999996</v>
      </c>
      <c r="H23" s="24">
        <f>H20*E23/100</f>
        <v>138.89886</v>
      </c>
      <c r="I23" s="25">
        <f>I20*E23/100</f>
        <v>277.80677999999995</v>
      </c>
    </row>
    <row r="24" spans="2:9" ht="12.75">
      <c r="B24" s="12"/>
      <c r="C24" s="13"/>
      <c r="D24" s="14"/>
      <c r="E24" s="15"/>
      <c r="F24" s="14"/>
      <c r="G24" s="26"/>
      <c r="H24" s="24"/>
      <c r="I24" s="25"/>
    </row>
    <row r="25" spans="2:9" ht="12.75">
      <c r="B25" s="12">
        <v>3</v>
      </c>
      <c r="C25" s="13" t="s">
        <v>22</v>
      </c>
      <c r="D25" s="14" t="s">
        <v>21</v>
      </c>
      <c r="E25" s="15">
        <v>29.36</v>
      </c>
      <c r="F25" s="14"/>
      <c r="G25" s="16">
        <f>G20*E25/100</f>
        <v>405.11515199999997</v>
      </c>
      <c r="H25" s="24">
        <f>H20*E25/100</f>
        <v>135.035448</v>
      </c>
      <c r="I25" s="25">
        <f>I20*E25/100</f>
        <v>270.07970399999994</v>
      </c>
    </row>
    <row r="26" spans="2:9" ht="12.75">
      <c r="B26" s="12"/>
      <c r="C26" s="13"/>
      <c r="D26" s="14"/>
      <c r="E26" s="15"/>
      <c r="F26" s="14"/>
      <c r="G26" s="26"/>
      <c r="H26" s="24"/>
      <c r="I26" s="25"/>
    </row>
    <row r="27" spans="2:9" ht="12.75">
      <c r="B27" s="12">
        <v>4</v>
      </c>
      <c r="C27" s="13" t="s">
        <v>23</v>
      </c>
      <c r="D27" s="14" t="s">
        <v>21</v>
      </c>
      <c r="E27" s="15">
        <v>76.19</v>
      </c>
      <c r="F27" s="14"/>
      <c r="G27" s="16">
        <f>G20*E27/100</f>
        <v>1051.284858</v>
      </c>
      <c r="H27" s="24">
        <f>H20*E27/100</f>
        <v>350.42066700000004</v>
      </c>
      <c r="I27" s="25">
        <f>I20*E27/100</f>
        <v>700.8641909999999</v>
      </c>
    </row>
    <row r="28" spans="2:9" ht="12.75">
      <c r="B28" s="12"/>
      <c r="C28" s="13"/>
      <c r="D28" s="14"/>
      <c r="E28" s="15"/>
      <c r="F28" s="14"/>
      <c r="G28" s="26"/>
      <c r="H28" s="24"/>
      <c r="I28" s="25"/>
    </row>
    <row r="29" spans="2:9" ht="12.75">
      <c r="B29" s="12">
        <v>5</v>
      </c>
      <c r="C29" s="13" t="s">
        <v>24</v>
      </c>
      <c r="D29" s="14"/>
      <c r="E29" s="26"/>
      <c r="F29" s="14"/>
      <c r="G29" s="16">
        <f>G30+G31</f>
        <v>27352.57</v>
      </c>
      <c r="H29" s="24"/>
      <c r="I29" s="25"/>
    </row>
    <row r="30" spans="2:9" ht="12.75">
      <c r="B30" s="12"/>
      <c r="C30" s="19" t="s">
        <v>25</v>
      </c>
      <c r="D30" s="20"/>
      <c r="E30" s="21"/>
      <c r="F30" s="20"/>
      <c r="G30" s="27">
        <f>H30</f>
        <v>9144.68</v>
      </c>
      <c r="H30" s="24">
        <v>9144.68</v>
      </c>
      <c r="I30" s="25"/>
    </row>
    <row r="31" spans="2:9" ht="12.75">
      <c r="B31" s="12"/>
      <c r="C31" s="19" t="s">
        <v>26</v>
      </c>
      <c r="D31" s="20"/>
      <c r="E31" s="21"/>
      <c r="F31" s="20"/>
      <c r="G31" s="27">
        <f>I31</f>
        <v>18207.89</v>
      </c>
      <c r="H31" s="24"/>
      <c r="I31" s="25">
        <v>18207.89</v>
      </c>
    </row>
    <row r="32" spans="2:9" ht="12.75">
      <c r="B32" s="12"/>
      <c r="C32" s="13"/>
      <c r="D32" s="14"/>
      <c r="E32" s="26"/>
      <c r="F32" s="14"/>
      <c r="G32" s="16"/>
      <c r="H32" s="24"/>
      <c r="I32" s="25"/>
    </row>
    <row r="33" spans="2:9" ht="12.75">
      <c r="B33" s="12"/>
      <c r="C33" s="13"/>
      <c r="D33" s="14"/>
      <c r="E33" s="15"/>
      <c r="F33" s="14"/>
      <c r="G33" s="26"/>
      <c r="H33" s="24"/>
      <c r="I33" s="25"/>
    </row>
    <row r="34" spans="2:9" ht="12.75">
      <c r="B34" s="12"/>
      <c r="C34" s="13" t="s">
        <v>27</v>
      </c>
      <c r="D34" s="14" t="s">
        <v>17</v>
      </c>
      <c r="E34" s="15"/>
      <c r="F34" s="14"/>
      <c r="G34" s="16">
        <f>G20+G23+G25+G27+G29</f>
        <v>30605.49565</v>
      </c>
      <c r="H34" s="28">
        <f>H20+H23+H25+H27+H29+H30</f>
        <v>10228.964975</v>
      </c>
      <c r="I34" s="29">
        <f>I20+I23+I25+I27+I29+I31</f>
        <v>20376.530674999998</v>
      </c>
    </row>
    <row r="35" spans="2:9" ht="12.75">
      <c r="B35" s="12"/>
      <c r="C35" s="13"/>
      <c r="D35" s="14"/>
      <c r="E35" s="15"/>
      <c r="F35" s="14"/>
      <c r="G35" s="26"/>
      <c r="H35" s="14"/>
      <c r="I35" s="30"/>
    </row>
    <row r="36" spans="2:9" ht="12.75">
      <c r="B36" s="12">
        <v>6</v>
      </c>
      <c r="C36" s="13" t="s">
        <v>28</v>
      </c>
      <c r="D36" s="14" t="s">
        <v>21</v>
      </c>
      <c r="E36" s="15">
        <v>5</v>
      </c>
      <c r="F36" s="14"/>
      <c r="G36" s="16">
        <f>G34*E36/100</f>
        <v>1530.2747825000001</v>
      </c>
      <c r="H36" s="28">
        <f>H34*E36/100</f>
        <v>511.44824875000006</v>
      </c>
      <c r="I36" s="29">
        <f>I34*E36/100</f>
        <v>1018.82653375</v>
      </c>
    </row>
    <row r="37" spans="2:9" ht="12.75">
      <c r="B37" s="12"/>
      <c r="C37" s="13"/>
      <c r="D37" s="14"/>
      <c r="E37" s="15"/>
      <c r="F37" s="14"/>
      <c r="G37" s="26"/>
      <c r="H37" s="14"/>
      <c r="I37" s="30"/>
    </row>
    <row r="38" spans="2:9" ht="12.75">
      <c r="B38" s="12"/>
      <c r="C38" s="13" t="s">
        <v>29</v>
      </c>
      <c r="D38" s="14" t="s">
        <v>17</v>
      </c>
      <c r="E38" s="15"/>
      <c r="F38" s="14"/>
      <c r="G38" s="16">
        <f>G36+G34</f>
        <v>32135.7704325</v>
      </c>
      <c r="H38" s="28">
        <f>H36+H34</f>
        <v>10740.413223750002</v>
      </c>
      <c r="I38" s="29">
        <f>I36+I34</f>
        <v>21395.35720875</v>
      </c>
    </row>
    <row r="39" spans="2:9" ht="12.75">
      <c r="B39" s="12"/>
      <c r="C39" s="13"/>
      <c r="D39" s="14"/>
      <c r="E39" s="31"/>
      <c r="F39" s="32"/>
      <c r="G39" s="33"/>
      <c r="H39" s="34"/>
      <c r="I39" s="35"/>
    </row>
    <row r="40" spans="2:9" ht="12.75">
      <c r="B40" s="12"/>
      <c r="C40" s="13"/>
      <c r="D40" s="14"/>
      <c r="E40" s="31"/>
      <c r="F40" s="32"/>
      <c r="G40" s="36"/>
      <c r="H40" s="34"/>
      <c r="I40" s="35"/>
    </row>
    <row r="41" spans="2:9" ht="12.75">
      <c r="B41" s="37"/>
      <c r="C41" s="38"/>
      <c r="D41" s="39"/>
      <c r="E41" s="40"/>
      <c r="F41" s="41"/>
      <c r="G41" s="40"/>
      <c r="H41" s="34"/>
      <c r="I41" s="35"/>
    </row>
    <row r="42" spans="2:9" ht="12.75">
      <c r="B42" s="42"/>
      <c r="C42" s="43" t="s">
        <v>30</v>
      </c>
      <c r="D42" s="44" t="s">
        <v>17</v>
      </c>
      <c r="E42" s="45"/>
      <c r="F42" s="46"/>
      <c r="G42" s="47">
        <f>G40+G38</f>
        <v>32135.7704325</v>
      </c>
      <c r="H42" s="48">
        <f>H40+H38</f>
        <v>10740.413223750002</v>
      </c>
      <c r="I42" s="49">
        <f>I40+I38</f>
        <v>21395.35720875</v>
      </c>
    </row>
    <row r="43" spans="2:9" ht="12.75">
      <c r="B43" s="7"/>
      <c r="C43" s="50" t="s">
        <v>31</v>
      </c>
      <c r="D43" s="51" t="s">
        <v>32</v>
      </c>
      <c r="E43" s="52">
        <v>3450</v>
      </c>
      <c r="F43" s="51"/>
      <c r="G43" s="52"/>
      <c r="H43" s="53"/>
      <c r="I43" s="54"/>
    </row>
    <row r="44" spans="2:9" ht="12.75">
      <c r="B44" s="55"/>
      <c r="C44" s="56" t="s">
        <v>33</v>
      </c>
      <c r="D44" s="57"/>
      <c r="E44" s="58"/>
      <c r="F44" s="57"/>
      <c r="G44" s="59">
        <f>G42/E43</f>
        <v>9.314716067391304</v>
      </c>
      <c r="H44" s="60">
        <f>H42/E43</f>
        <v>3.11316325326087</v>
      </c>
      <c r="I44" s="61">
        <f>I42/E43</f>
        <v>6.201552814130435</v>
      </c>
    </row>
    <row r="45" spans="4:9" ht="12.75">
      <c r="D45" s="62"/>
      <c r="E45" s="63"/>
      <c r="G45" s="64"/>
      <c r="H45" s="64"/>
      <c r="I45" s="64"/>
    </row>
    <row r="46" spans="4:9" ht="12.75">
      <c r="D46" s="62"/>
      <c r="E46" s="63"/>
      <c r="G46" s="64"/>
      <c r="H46" s="64"/>
      <c r="I46" s="64"/>
    </row>
    <row r="47" spans="3:9" ht="12.75">
      <c r="C47" s="1"/>
      <c r="D47" s="65"/>
      <c r="E47" s="66"/>
      <c r="F47" s="67"/>
      <c r="G47" s="68"/>
      <c r="H47" s="68"/>
      <c r="I47" s="68"/>
    </row>
    <row r="48" spans="3:9" ht="12.75">
      <c r="C48" s="1"/>
      <c r="D48" s="1"/>
      <c r="E48" s="67"/>
      <c r="F48" s="67"/>
      <c r="G48" s="67"/>
      <c r="H48" s="67"/>
      <c r="I48" s="67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34</v>
      </c>
      <c r="D53" s="1"/>
      <c r="E53" s="1"/>
      <c r="F53" s="1"/>
      <c r="G53" s="1"/>
    </row>
  </sheetData>
  <sheetProtection selectLockedCells="1" selectUnlockedCells="1"/>
  <mergeCells count="7">
    <mergeCell ref="B17:B18"/>
    <mergeCell ref="C17:C18"/>
    <mergeCell ref="D17:D18"/>
    <mergeCell ref="E17:E18"/>
    <mergeCell ref="F17:F18"/>
    <mergeCell ref="G17:G18"/>
    <mergeCell ref="H17:I17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59"/>
  <sheetViews>
    <sheetView workbookViewId="0" topLeftCell="A1">
      <selection activeCell="G54" sqref="G5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</v>
      </c>
      <c r="F4" s="1"/>
      <c r="G4" s="1"/>
    </row>
    <row r="5" spans="5:7" ht="12.75">
      <c r="E5" s="1"/>
      <c r="F5" s="1" t="s">
        <v>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3</v>
      </c>
      <c r="D11" s="1"/>
      <c r="E11" s="1"/>
      <c r="F11" s="1"/>
    </row>
    <row r="12" spans="2:6" ht="12.75">
      <c r="B12" s="1" t="s">
        <v>4</v>
      </c>
      <c r="C12" s="1"/>
      <c r="D12" s="1"/>
      <c r="E12" s="1"/>
      <c r="F12" s="1"/>
    </row>
    <row r="13" spans="2:7" ht="12.75">
      <c r="B13" s="1"/>
      <c r="C13" s="1" t="s">
        <v>5</v>
      </c>
      <c r="D13" s="1"/>
      <c r="E13" s="1"/>
      <c r="F13" s="1"/>
      <c r="G13" s="2"/>
    </row>
    <row r="14" spans="2:7" ht="12.75">
      <c r="B14" s="1"/>
      <c r="C14" s="1" t="s">
        <v>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7" spans="2:7" ht="26.25" customHeight="1">
      <c r="B17" s="3" t="s">
        <v>7</v>
      </c>
      <c r="C17" s="3" t="s">
        <v>8</v>
      </c>
      <c r="D17" s="3" t="s">
        <v>9</v>
      </c>
      <c r="E17" s="3" t="s">
        <v>10</v>
      </c>
      <c r="F17" s="3" t="s">
        <v>11</v>
      </c>
      <c r="G17" s="3" t="s">
        <v>12</v>
      </c>
    </row>
    <row r="18" spans="2:7" ht="4.5" customHeight="1">
      <c r="B18" s="3"/>
      <c r="C18" s="3"/>
      <c r="D18" s="3"/>
      <c r="E18" s="3"/>
      <c r="F18" s="3"/>
      <c r="G18" s="3"/>
    </row>
    <row r="19" spans="2:7" ht="12.75">
      <c r="B19" s="6"/>
      <c r="C19" s="7"/>
      <c r="D19" s="8"/>
      <c r="E19" s="9"/>
      <c r="F19" s="8"/>
      <c r="G19" s="69"/>
    </row>
    <row r="20" spans="2:7" ht="12.75">
      <c r="B20" s="12">
        <v>1</v>
      </c>
      <c r="C20" s="13" t="s">
        <v>16</v>
      </c>
      <c r="D20" s="14" t="s">
        <v>17</v>
      </c>
      <c r="E20" s="31"/>
      <c r="F20" s="32"/>
      <c r="G20" s="28">
        <f>G21+G22</f>
        <v>459.93</v>
      </c>
    </row>
    <row r="21" spans="2:7" ht="12.75">
      <c r="B21" s="12"/>
      <c r="C21" s="19" t="s">
        <v>35</v>
      </c>
      <c r="D21" s="20"/>
      <c r="E21" s="70"/>
      <c r="F21" s="71"/>
      <c r="G21" s="20">
        <v>220.38</v>
      </c>
    </row>
    <row r="22" spans="2:7" ht="12.75">
      <c r="B22" s="12"/>
      <c r="C22" s="19" t="s">
        <v>36</v>
      </c>
      <c r="D22" s="20"/>
      <c r="E22" s="70"/>
      <c r="F22" s="71"/>
      <c r="G22" s="20">
        <v>239.55</v>
      </c>
    </row>
    <row r="23" spans="2:7" ht="12.75">
      <c r="B23" s="12">
        <v>2</v>
      </c>
      <c r="C23" s="13" t="s">
        <v>20</v>
      </c>
      <c r="D23" s="14" t="s">
        <v>21</v>
      </c>
      <c r="E23" s="15">
        <v>30.2</v>
      </c>
      <c r="F23" s="14"/>
      <c r="G23" s="28">
        <f>G20*E23/100</f>
        <v>138.89886</v>
      </c>
    </row>
    <row r="24" spans="2:7" ht="12.75">
      <c r="B24" s="12"/>
      <c r="C24" s="13"/>
      <c r="D24" s="14"/>
      <c r="E24" s="15"/>
      <c r="F24" s="14"/>
      <c r="G24" s="14"/>
    </row>
    <row r="25" spans="2:7" ht="12.75">
      <c r="B25" s="12">
        <v>3</v>
      </c>
      <c r="C25" s="13" t="s">
        <v>22</v>
      </c>
      <c r="D25" s="14" t="s">
        <v>21</v>
      </c>
      <c r="E25" s="15">
        <v>29.36</v>
      </c>
      <c r="F25" s="14"/>
      <c r="G25" s="28">
        <f>G20*E25/100</f>
        <v>135.035448</v>
      </c>
    </row>
    <row r="26" spans="2:7" ht="12.75">
      <c r="B26" s="12"/>
      <c r="C26" s="13"/>
      <c r="D26" s="14"/>
      <c r="E26" s="15"/>
      <c r="F26" s="14"/>
      <c r="G26" s="14"/>
    </row>
    <row r="27" spans="2:7" ht="12.75">
      <c r="B27" s="12">
        <v>4</v>
      </c>
      <c r="C27" s="13" t="s">
        <v>23</v>
      </c>
      <c r="D27" s="14" t="s">
        <v>21</v>
      </c>
      <c r="E27" s="15">
        <v>76.19</v>
      </c>
      <c r="F27" s="14"/>
      <c r="G27" s="28">
        <f>G20*E27/100</f>
        <v>350.42066700000004</v>
      </c>
    </row>
    <row r="28" spans="2:7" ht="12.75">
      <c r="B28" s="12"/>
      <c r="C28" s="13"/>
      <c r="D28" s="14"/>
      <c r="E28" s="15"/>
      <c r="F28" s="14"/>
      <c r="G28" s="14"/>
    </row>
    <row r="29" spans="2:8" ht="12.75">
      <c r="B29" s="12">
        <v>5</v>
      </c>
      <c r="C29" s="13" t="s">
        <v>37</v>
      </c>
      <c r="D29" s="14"/>
      <c r="E29" s="26"/>
      <c r="F29" s="14"/>
      <c r="G29" s="28">
        <f>G30+G31+G32+G33+G34+G35+G36+G37+G38+G39+G40</f>
        <v>9144.68</v>
      </c>
      <c r="H29" s="64"/>
    </row>
    <row r="30" spans="2:7" ht="12.75">
      <c r="B30" s="12"/>
      <c r="C30" s="19" t="s">
        <v>38</v>
      </c>
      <c r="D30" s="20" t="s">
        <v>39</v>
      </c>
      <c r="E30" s="21">
        <v>1</v>
      </c>
      <c r="F30" s="20">
        <v>4803.09</v>
      </c>
      <c r="G30" s="72">
        <f>F30</f>
        <v>4803.09</v>
      </c>
    </row>
    <row r="31" spans="2:7" ht="12.75">
      <c r="B31" s="12"/>
      <c r="C31" s="19" t="s">
        <v>40</v>
      </c>
      <c r="D31" s="20" t="s">
        <v>39</v>
      </c>
      <c r="E31" s="21">
        <v>1</v>
      </c>
      <c r="F31" s="20">
        <v>881.55</v>
      </c>
      <c r="G31" s="72">
        <f aca="true" t="shared" si="0" ref="G31:G38">F31</f>
        <v>881.55</v>
      </c>
    </row>
    <row r="32" spans="2:7" ht="12.75">
      <c r="B32" s="12"/>
      <c r="C32" s="19" t="s">
        <v>41</v>
      </c>
      <c r="D32" s="20" t="s">
        <v>39</v>
      </c>
      <c r="E32" s="21">
        <v>1</v>
      </c>
      <c r="F32" s="20">
        <v>321</v>
      </c>
      <c r="G32" s="72">
        <f t="shared" si="0"/>
        <v>321</v>
      </c>
    </row>
    <row r="33" spans="2:7" ht="12.75">
      <c r="B33" s="12"/>
      <c r="C33" s="19" t="s">
        <v>42</v>
      </c>
      <c r="D33" s="20" t="s">
        <v>39</v>
      </c>
      <c r="E33" s="21">
        <v>2</v>
      </c>
      <c r="F33" s="20">
        <v>21.35</v>
      </c>
      <c r="G33" s="72">
        <v>42.7</v>
      </c>
    </row>
    <row r="34" spans="2:7" ht="12.75">
      <c r="B34" s="12"/>
      <c r="C34" s="19" t="s">
        <v>43</v>
      </c>
      <c r="D34" s="20" t="s">
        <v>39</v>
      </c>
      <c r="E34" s="21">
        <v>1</v>
      </c>
      <c r="F34" s="20">
        <v>720</v>
      </c>
      <c r="G34" s="72">
        <f t="shared" si="0"/>
        <v>720</v>
      </c>
    </row>
    <row r="35" spans="2:7" ht="12.75">
      <c r="B35" s="12"/>
      <c r="C35" s="19" t="s">
        <v>44</v>
      </c>
      <c r="D35" s="20" t="s">
        <v>39</v>
      </c>
      <c r="E35" s="21">
        <v>1</v>
      </c>
      <c r="F35" s="20">
        <v>668.34</v>
      </c>
      <c r="G35" s="72">
        <f t="shared" si="0"/>
        <v>668.34</v>
      </c>
    </row>
    <row r="36" spans="2:7" ht="12.75">
      <c r="B36" s="12"/>
      <c r="C36" s="19" t="s">
        <v>45</v>
      </c>
      <c r="D36" s="20" t="s">
        <v>39</v>
      </c>
      <c r="E36" s="21">
        <v>1</v>
      </c>
      <c r="F36" s="20">
        <v>33</v>
      </c>
      <c r="G36" s="72">
        <f t="shared" si="0"/>
        <v>33</v>
      </c>
    </row>
    <row r="37" spans="2:7" ht="12.75">
      <c r="B37" s="12"/>
      <c r="C37" s="19" t="s">
        <v>46</v>
      </c>
      <c r="D37" s="20" t="s">
        <v>39</v>
      </c>
      <c r="E37" s="21">
        <v>1</v>
      </c>
      <c r="F37" s="20">
        <v>750</v>
      </c>
      <c r="G37" s="72">
        <f t="shared" si="0"/>
        <v>750</v>
      </c>
    </row>
    <row r="38" spans="2:7" ht="12.75">
      <c r="B38" s="12"/>
      <c r="C38" s="19" t="s">
        <v>47</v>
      </c>
      <c r="D38" s="20" t="s">
        <v>39</v>
      </c>
      <c r="E38" s="21">
        <v>1</v>
      </c>
      <c r="F38" s="20">
        <v>580</v>
      </c>
      <c r="G38" s="72">
        <f t="shared" si="0"/>
        <v>580</v>
      </c>
    </row>
    <row r="39" spans="2:7" ht="12.75">
      <c r="B39" s="12"/>
      <c r="C39" s="19" t="s">
        <v>48</v>
      </c>
      <c r="D39" s="20" t="s">
        <v>39</v>
      </c>
      <c r="E39" s="21">
        <v>6</v>
      </c>
      <c r="F39" s="20">
        <v>40</v>
      </c>
      <c r="G39" s="72">
        <v>240</v>
      </c>
    </row>
    <row r="40" spans="2:7" ht="12.75">
      <c r="B40" s="12"/>
      <c r="C40" s="19" t="s">
        <v>49</v>
      </c>
      <c r="D40" s="20" t="s">
        <v>39</v>
      </c>
      <c r="E40" s="21">
        <v>3</v>
      </c>
      <c r="F40" s="20">
        <v>35</v>
      </c>
      <c r="G40" s="72">
        <v>105</v>
      </c>
    </row>
    <row r="41" spans="2:7" ht="12.75">
      <c r="B41" s="12"/>
      <c r="C41" s="19"/>
      <c r="D41" s="20"/>
      <c r="E41" s="21"/>
      <c r="F41" s="20"/>
      <c r="G41" s="20"/>
    </row>
    <row r="42" spans="2:7" ht="12.75">
      <c r="B42" s="12"/>
      <c r="C42" s="19"/>
      <c r="D42" s="20"/>
      <c r="E42" s="21"/>
      <c r="F42" s="20"/>
      <c r="G42" s="20"/>
    </row>
    <row r="43" spans="2:7" ht="12.75">
      <c r="B43" s="12"/>
      <c r="C43" s="19"/>
      <c r="D43" s="20"/>
      <c r="E43" s="21"/>
      <c r="F43" s="20"/>
      <c r="G43" s="20"/>
    </row>
    <row r="44" spans="2:7" ht="12.75">
      <c r="B44" s="12"/>
      <c r="C44" s="13" t="s">
        <v>27</v>
      </c>
      <c r="D44" s="14" t="s">
        <v>17</v>
      </c>
      <c r="E44" s="31"/>
      <c r="F44" s="32"/>
      <c r="G44" s="28">
        <f>G20+G23+G25+G27+G29</f>
        <v>10228.964975</v>
      </c>
    </row>
    <row r="45" spans="2:7" ht="12.75">
      <c r="B45" s="12"/>
      <c r="C45" s="13"/>
      <c r="D45" s="14"/>
      <c r="E45" s="31"/>
      <c r="F45" s="32"/>
      <c r="G45" s="14"/>
    </row>
    <row r="46" spans="2:7" ht="12.75">
      <c r="B46" s="12">
        <v>6</v>
      </c>
      <c r="C46" s="13" t="s">
        <v>28</v>
      </c>
      <c r="D46" s="14" t="s">
        <v>21</v>
      </c>
      <c r="E46" s="31">
        <v>5</v>
      </c>
      <c r="F46" s="32"/>
      <c r="G46" s="28">
        <f>G44*E46/100</f>
        <v>511.44824875000006</v>
      </c>
    </row>
    <row r="47" spans="2:7" ht="12.75">
      <c r="B47" s="12"/>
      <c r="C47" s="13"/>
      <c r="D47" s="14"/>
      <c r="E47" s="31"/>
      <c r="F47" s="32"/>
      <c r="G47" s="14"/>
    </row>
    <row r="48" spans="2:7" ht="12.75">
      <c r="B48" s="12"/>
      <c r="C48" s="13" t="s">
        <v>29</v>
      </c>
      <c r="D48" s="14" t="s">
        <v>17</v>
      </c>
      <c r="E48" s="31"/>
      <c r="F48" s="32"/>
      <c r="G48" s="28">
        <f>G46+G44</f>
        <v>10740.413223750002</v>
      </c>
    </row>
    <row r="49" spans="2:7" ht="12.75">
      <c r="B49" s="12"/>
      <c r="C49" s="13"/>
      <c r="D49" s="14"/>
      <c r="E49" s="31"/>
      <c r="F49" s="32"/>
      <c r="G49" s="14"/>
    </row>
    <row r="50" spans="2:7" ht="12.75">
      <c r="B50" s="12"/>
      <c r="C50" s="13"/>
      <c r="D50" s="14"/>
      <c r="E50" s="31"/>
      <c r="F50" s="32"/>
      <c r="G50" s="28"/>
    </row>
    <row r="51" spans="2:7" ht="12.75">
      <c r="B51" s="37"/>
      <c r="C51" s="38"/>
      <c r="D51" s="39"/>
      <c r="E51" s="40"/>
      <c r="F51" s="41"/>
      <c r="G51" s="39"/>
    </row>
    <row r="52" spans="2:7" ht="12.75">
      <c r="B52" s="42"/>
      <c r="C52" s="43" t="s">
        <v>30</v>
      </c>
      <c r="D52" s="44" t="s">
        <v>17</v>
      </c>
      <c r="E52" s="45"/>
      <c r="F52" s="46"/>
      <c r="G52" s="73">
        <f>G50+G48</f>
        <v>10740.413223750002</v>
      </c>
    </row>
    <row r="53" spans="2:7" ht="12.75">
      <c r="B53" s="7"/>
      <c r="C53" s="50" t="s">
        <v>50</v>
      </c>
      <c r="D53" s="51" t="s">
        <v>32</v>
      </c>
      <c r="E53" s="52"/>
      <c r="F53" s="51"/>
      <c r="G53" s="74">
        <v>3450</v>
      </c>
    </row>
    <row r="54" spans="2:7" ht="12.75">
      <c r="B54" s="55"/>
      <c r="C54" s="56" t="s">
        <v>51</v>
      </c>
      <c r="D54" s="57"/>
      <c r="E54" s="58"/>
      <c r="F54" s="57"/>
      <c r="G54" s="75">
        <f>G52/G53</f>
        <v>3.11316325326087</v>
      </c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 t="s">
        <v>34</v>
      </c>
      <c r="D59" s="1"/>
      <c r="E59" s="1"/>
      <c r="F59" s="1"/>
      <c r="G59" s="1"/>
    </row>
  </sheetData>
  <sheetProtection selectLockedCells="1" selectUnlockedCells="1"/>
  <mergeCells count="6">
    <mergeCell ref="B17:B18"/>
    <mergeCell ref="C17:C18"/>
    <mergeCell ref="D17:D18"/>
    <mergeCell ref="E17:E18"/>
    <mergeCell ref="F17:F18"/>
    <mergeCell ref="G17:G18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9"/>
  <sheetViews>
    <sheetView workbookViewId="0" topLeftCell="A22">
      <selection activeCell="A1" sqref="A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28125" style="0" customWidth="1"/>
    <col min="4" max="4" width="8.00390625" style="0" customWidth="1"/>
    <col min="5" max="5" width="7.57421875" style="0" customWidth="1"/>
    <col min="6" max="6" width="7.7109375" style="0" customWidth="1"/>
    <col min="7" max="7" width="15.57421875" style="0" customWidth="1"/>
  </cols>
  <sheetData>
    <row r="1" spans="5:7" ht="12.75">
      <c r="E1" s="1" t="s">
        <v>0</v>
      </c>
      <c r="F1" s="1"/>
      <c r="G1" s="1"/>
    </row>
    <row r="2" spans="4:7" ht="12.75">
      <c r="D2" s="1" t="s">
        <v>52</v>
      </c>
      <c r="F2" s="1"/>
      <c r="G2" s="1"/>
    </row>
    <row r="3" spans="5:7" ht="12.75">
      <c r="E3" s="1"/>
      <c r="F3" s="1" t="s">
        <v>53</v>
      </c>
      <c r="G3" s="1"/>
    </row>
    <row r="4" spans="5:7" ht="12.75">
      <c r="E4" s="1"/>
      <c r="F4" s="1"/>
      <c r="G4" s="1"/>
    </row>
    <row r="5" spans="5:7" ht="12.75">
      <c r="E5" s="1"/>
      <c r="F5" s="1"/>
      <c r="G5" s="1"/>
    </row>
    <row r="9" spans="2:6" ht="12.75">
      <c r="B9" s="1"/>
      <c r="C9" s="1" t="s">
        <v>3</v>
      </c>
      <c r="D9" s="1"/>
      <c r="E9" s="1"/>
      <c r="F9" s="1"/>
    </row>
    <row r="10" spans="2:6" ht="12.75">
      <c r="B10" s="1" t="s">
        <v>4</v>
      </c>
      <c r="C10" s="1"/>
      <c r="D10" s="1"/>
      <c r="E10" s="1"/>
      <c r="F10" s="1"/>
    </row>
    <row r="11" spans="2:7" ht="12.75">
      <c r="B11" s="1"/>
      <c r="C11" s="1" t="s">
        <v>54</v>
      </c>
      <c r="D11" s="1"/>
      <c r="E11" s="1"/>
      <c r="F11" s="1"/>
      <c r="G11" s="2"/>
    </row>
    <row r="12" spans="2:7" ht="12.75">
      <c r="B12" s="1"/>
      <c r="C12" s="1" t="s">
        <v>6</v>
      </c>
      <c r="D12" s="1"/>
      <c r="E12" s="1"/>
      <c r="F12" s="1"/>
      <c r="G12" s="2"/>
    </row>
    <row r="13" spans="2:7" ht="12.75">
      <c r="B13" s="1"/>
      <c r="C13" s="1"/>
      <c r="D13" s="1"/>
      <c r="E13" s="1"/>
      <c r="F13" s="1"/>
      <c r="G13" s="2"/>
    </row>
    <row r="15" spans="2:7" ht="26.25" customHeight="1">
      <c r="B15" s="3" t="s">
        <v>7</v>
      </c>
      <c r="C15" s="3" t="s">
        <v>8</v>
      </c>
      <c r="D15" s="3" t="s">
        <v>9</v>
      </c>
      <c r="E15" s="3" t="s">
        <v>10</v>
      </c>
      <c r="F15" s="3" t="s">
        <v>11</v>
      </c>
      <c r="G15" s="3" t="s">
        <v>12</v>
      </c>
    </row>
    <row r="16" spans="2:7" ht="3" customHeight="1">
      <c r="B16" s="3"/>
      <c r="C16" s="3"/>
      <c r="D16" s="3"/>
      <c r="E16" s="3"/>
      <c r="F16" s="3"/>
      <c r="G16" s="3"/>
    </row>
    <row r="17" spans="2:7" ht="12.75">
      <c r="B17" s="6"/>
      <c r="C17" s="7"/>
      <c r="D17" s="8"/>
      <c r="E17" s="9"/>
      <c r="F17" s="8"/>
      <c r="G17" s="69"/>
    </row>
    <row r="18" spans="2:7" ht="12.75">
      <c r="B18" s="12">
        <v>1</v>
      </c>
      <c r="C18" s="13" t="s">
        <v>16</v>
      </c>
      <c r="D18" s="14" t="s">
        <v>17</v>
      </c>
      <c r="E18" s="31"/>
      <c r="F18" s="32"/>
      <c r="G18" s="28">
        <f>G19+G20</f>
        <v>919.89</v>
      </c>
    </row>
    <row r="19" spans="2:7" ht="12.75">
      <c r="B19" s="12"/>
      <c r="C19" s="19" t="s">
        <v>55</v>
      </c>
      <c r="D19" s="20"/>
      <c r="E19" s="70"/>
      <c r="F19" s="71"/>
      <c r="G19" s="20">
        <v>440.78</v>
      </c>
    </row>
    <row r="20" spans="2:7" ht="12.75">
      <c r="B20" s="12"/>
      <c r="C20" s="19" t="s">
        <v>56</v>
      </c>
      <c r="D20" s="20"/>
      <c r="E20" s="70"/>
      <c r="F20" s="71"/>
      <c r="G20" s="20">
        <v>479.11</v>
      </c>
    </row>
    <row r="21" spans="2:7" ht="12.75">
      <c r="B21" s="12">
        <v>2</v>
      </c>
      <c r="C21" s="13" t="s">
        <v>20</v>
      </c>
      <c r="D21" s="14" t="s">
        <v>21</v>
      </c>
      <c r="E21" s="31">
        <v>30.2</v>
      </c>
      <c r="F21" s="32"/>
      <c r="G21" s="28">
        <f>G18*E21/100</f>
        <v>277.80678</v>
      </c>
    </row>
    <row r="22" spans="2:7" ht="12.75">
      <c r="B22" s="12"/>
      <c r="C22" s="13"/>
      <c r="D22" s="14"/>
      <c r="E22" s="31"/>
      <c r="F22" s="32"/>
      <c r="G22" s="14"/>
    </row>
    <row r="23" spans="2:7" ht="12.75">
      <c r="B23" s="12">
        <v>3</v>
      </c>
      <c r="C23" s="13" t="s">
        <v>22</v>
      </c>
      <c r="D23" s="14" t="s">
        <v>21</v>
      </c>
      <c r="E23" s="31">
        <v>29.36</v>
      </c>
      <c r="F23" s="32"/>
      <c r="G23" s="28">
        <f>G18*E23/100</f>
        <v>270.079704</v>
      </c>
    </row>
    <row r="24" spans="2:7" ht="12.75">
      <c r="B24" s="12"/>
      <c r="C24" s="13"/>
      <c r="D24" s="14"/>
      <c r="E24" s="31"/>
      <c r="F24" s="32"/>
      <c r="G24" s="14"/>
    </row>
    <row r="25" spans="2:7" ht="12.75">
      <c r="B25" s="12">
        <v>4</v>
      </c>
      <c r="C25" s="13" t="s">
        <v>23</v>
      </c>
      <c r="D25" s="14" t="s">
        <v>21</v>
      </c>
      <c r="E25" s="31">
        <v>76.19</v>
      </c>
      <c r="F25" s="32"/>
      <c r="G25" s="28">
        <f>G18*E25/100</f>
        <v>700.864191</v>
      </c>
    </row>
    <row r="26" spans="2:7" ht="12.75">
      <c r="B26" s="12"/>
      <c r="C26" s="13"/>
      <c r="D26" s="14"/>
      <c r="E26" s="31"/>
      <c r="F26" s="32"/>
      <c r="G26" s="14"/>
    </row>
    <row r="27" spans="2:7" ht="12.75">
      <c r="B27" s="12">
        <v>5</v>
      </c>
      <c r="C27" s="13" t="s">
        <v>57</v>
      </c>
      <c r="D27" s="14"/>
      <c r="E27" s="33"/>
      <c r="F27" s="32"/>
      <c r="G27" s="28">
        <f>G28+G29+G30+G31+G32+G33+G34+G35+G36+G37+G38+G39+G40+G41+G42+G43+G44+G45+G46+G47</f>
        <v>18207.889999999996</v>
      </c>
    </row>
    <row r="28" spans="2:7" ht="12.75">
      <c r="B28" s="12"/>
      <c r="C28" s="19" t="s">
        <v>40</v>
      </c>
      <c r="D28" s="20" t="s">
        <v>39</v>
      </c>
      <c r="E28" s="21">
        <v>1</v>
      </c>
      <c r="F28" s="20">
        <v>506.36</v>
      </c>
      <c r="G28" s="72">
        <f>F28</f>
        <v>506.36</v>
      </c>
    </row>
    <row r="29" spans="2:7" ht="12.75">
      <c r="B29" s="12"/>
      <c r="C29" s="19" t="s">
        <v>58</v>
      </c>
      <c r="D29" s="20" t="s">
        <v>39</v>
      </c>
      <c r="E29" s="21">
        <v>1</v>
      </c>
      <c r="F29" s="20">
        <v>321</v>
      </c>
      <c r="G29" s="72">
        <f aca="true" t="shared" si="0" ref="G29:G46">F29</f>
        <v>321</v>
      </c>
    </row>
    <row r="30" spans="2:7" ht="12.75">
      <c r="B30" s="12"/>
      <c r="C30" s="19" t="s">
        <v>59</v>
      </c>
      <c r="D30" s="20" t="s">
        <v>39</v>
      </c>
      <c r="E30" s="21">
        <v>1</v>
      </c>
      <c r="F30" s="20">
        <v>6030</v>
      </c>
      <c r="G30" s="72">
        <f t="shared" si="0"/>
        <v>6030</v>
      </c>
    </row>
    <row r="31" spans="2:7" ht="12.75">
      <c r="B31" s="12"/>
      <c r="C31" s="19" t="s">
        <v>60</v>
      </c>
      <c r="D31" s="20" t="s">
        <v>39</v>
      </c>
      <c r="E31" s="21">
        <v>1</v>
      </c>
      <c r="F31" s="20">
        <v>49.83</v>
      </c>
      <c r="G31" s="72">
        <f t="shared" si="0"/>
        <v>49.83</v>
      </c>
    </row>
    <row r="32" spans="2:7" ht="12.75">
      <c r="B32" s="12"/>
      <c r="C32" s="19" t="s">
        <v>44</v>
      </c>
      <c r="D32" s="20" t="s">
        <v>39</v>
      </c>
      <c r="E32" s="21">
        <v>2</v>
      </c>
      <c r="F32" s="20">
        <v>668.34</v>
      </c>
      <c r="G32" s="72">
        <v>1336.68</v>
      </c>
    </row>
    <row r="33" spans="2:7" ht="12.75">
      <c r="B33" s="12"/>
      <c r="C33" s="19" t="s">
        <v>61</v>
      </c>
      <c r="D33" s="20" t="s">
        <v>39</v>
      </c>
      <c r="E33" s="21">
        <v>4</v>
      </c>
      <c r="F33" s="20">
        <v>239</v>
      </c>
      <c r="G33" s="72">
        <v>956</v>
      </c>
    </row>
    <row r="34" spans="2:7" ht="12.75">
      <c r="B34" s="12"/>
      <c r="C34" s="19" t="s">
        <v>62</v>
      </c>
      <c r="D34" s="20" t="s">
        <v>39</v>
      </c>
      <c r="E34" s="21">
        <v>5</v>
      </c>
      <c r="F34" s="20">
        <v>88</v>
      </c>
      <c r="G34" s="72">
        <v>440</v>
      </c>
    </row>
    <row r="35" spans="2:7" ht="12.75">
      <c r="B35" s="12"/>
      <c r="C35" s="19" t="s">
        <v>46</v>
      </c>
      <c r="D35" s="20" t="s">
        <v>39</v>
      </c>
      <c r="E35" s="21">
        <v>2</v>
      </c>
      <c r="F35" s="20">
        <v>480</v>
      </c>
      <c r="G35" s="72">
        <v>960</v>
      </c>
    </row>
    <row r="36" spans="2:7" ht="12.75">
      <c r="B36" s="12"/>
      <c r="C36" s="19" t="s">
        <v>63</v>
      </c>
      <c r="D36" s="20" t="s">
        <v>39</v>
      </c>
      <c r="E36" s="21">
        <v>2</v>
      </c>
      <c r="F36" s="20">
        <v>555</v>
      </c>
      <c r="G36" s="72">
        <v>1110</v>
      </c>
    </row>
    <row r="37" spans="2:7" ht="12.75">
      <c r="B37" s="12"/>
      <c r="C37" s="19" t="s">
        <v>64</v>
      </c>
      <c r="D37" s="20" t="s">
        <v>39</v>
      </c>
      <c r="E37" s="21">
        <v>1</v>
      </c>
      <c r="F37" s="20">
        <v>3765.89</v>
      </c>
      <c r="G37" s="72">
        <f t="shared" si="0"/>
        <v>3765.89</v>
      </c>
    </row>
    <row r="38" spans="2:7" ht="12.75">
      <c r="B38" s="12"/>
      <c r="C38" s="19" t="s">
        <v>65</v>
      </c>
      <c r="D38" s="20" t="s">
        <v>39</v>
      </c>
      <c r="E38" s="21">
        <v>1</v>
      </c>
      <c r="F38" s="20">
        <v>379.02</v>
      </c>
      <c r="G38" s="72">
        <f t="shared" si="0"/>
        <v>379.02</v>
      </c>
    </row>
    <row r="39" spans="2:7" ht="12.75">
      <c r="B39" s="12"/>
      <c r="C39" s="19" t="s">
        <v>66</v>
      </c>
      <c r="D39" s="20" t="s">
        <v>39</v>
      </c>
      <c r="E39" s="21">
        <v>1</v>
      </c>
      <c r="F39" s="20">
        <v>18.31</v>
      </c>
      <c r="G39" s="72">
        <f t="shared" si="0"/>
        <v>18.31</v>
      </c>
    </row>
    <row r="40" spans="2:7" ht="12.75">
      <c r="B40" s="12"/>
      <c r="C40" s="19" t="s">
        <v>67</v>
      </c>
      <c r="D40" s="20" t="s">
        <v>39</v>
      </c>
      <c r="E40" s="21">
        <v>1</v>
      </c>
      <c r="F40" s="20">
        <v>461.6</v>
      </c>
      <c r="G40" s="72">
        <f t="shared" si="0"/>
        <v>461.6</v>
      </c>
    </row>
    <row r="41" spans="2:7" ht="12.75">
      <c r="B41" s="12"/>
      <c r="C41" s="19" t="s">
        <v>68</v>
      </c>
      <c r="D41" s="20" t="s">
        <v>39</v>
      </c>
      <c r="E41" s="21">
        <v>1</v>
      </c>
      <c r="F41" s="20">
        <v>18.26</v>
      </c>
      <c r="G41" s="72">
        <f t="shared" si="0"/>
        <v>18.26</v>
      </c>
    </row>
    <row r="42" spans="2:7" ht="12.75">
      <c r="B42" s="12"/>
      <c r="C42" s="19" t="s">
        <v>69</v>
      </c>
      <c r="D42" s="20" t="s">
        <v>39</v>
      </c>
      <c r="E42" s="21">
        <v>1</v>
      </c>
      <c r="F42" s="20">
        <v>240</v>
      </c>
      <c r="G42" s="72">
        <f t="shared" si="0"/>
        <v>240</v>
      </c>
    </row>
    <row r="43" spans="2:7" ht="12.75">
      <c r="B43" s="12"/>
      <c r="C43" s="19" t="s">
        <v>70</v>
      </c>
      <c r="D43" s="20" t="s">
        <v>39</v>
      </c>
      <c r="E43" s="21">
        <v>8</v>
      </c>
      <c r="F43" s="20">
        <v>32</v>
      </c>
      <c r="G43" s="72">
        <v>256</v>
      </c>
    </row>
    <row r="44" spans="2:7" ht="12.75">
      <c r="B44" s="12"/>
      <c r="C44" s="19" t="s">
        <v>71</v>
      </c>
      <c r="D44" s="20" t="s">
        <v>39</v>
      </c>
      <c r="E44" s="21">
        <v>8</v>
      </c>
      <c r="F44" s="20">
        <v>86</v>
      </c>
      <c r="G44" s="72">
        <v>688</v>
      </c>
    </row>
    <row r="45" spans="2:7" ht="12.75">
      <c r="B45" s="12"/>
      <c r="C45" s="19" t="s">
        <v>72</v>
      </c>
      <c r="D45" s="20" t="s">
        <v>39</v>
      </c>
      <c r="E45" s="21">
        <v>1</v>
      </c>
      <c r="F45" s="20">
        <v>199.21</v>
      </c>
      <c r="G45" s="72">
        <f t="shared" si="0"/>
        <v>199.21</v>
      </c>
    </row>
    <row r="46" spans="2:7" ht="12.75">
      <c r="B46" s="12"/>
      <c r="C46" s="19" t="s">
        <v>73</v>
      </c>
      <c r="D46" s="20" t="s">
        <v>39</v>
      </c>
      <c r="E46" s="21">
        <v>1</v>
      </c>
      <c r="F46" s="20">
        <v>133.39</v>
      </c>
      <c r="G46" s="72">
        <f t="shared" si="0"/>
        <v>133.39</v>
      </c>
    </row>
    <row r="47" spans="2:7" ht="12.75">
      <c r="B47" s="12"/>
      <c r="C47" s="19" t="s">
        <v>74</v>
      </c>
      <c r="D47" s="20" t="s">
        <v>39</v>
      </c>
      <c r="E47" s="70">
        <v>10</v>
      </c>
      <c r="F47" s="71">
        <v>33.83</v>
      </c>
      <c r="G47" s="20">
        <v>338.34</v>
      </c>
    </row>
    <row r="48" spans="2:7" ht="12.75">
      <c r="B48" s="12"/>
      <c r="C48" s="13" t="s">
        <v>27</v>
      </c>
      <c r="D48" s="14" t="s">
        <v>17</v>
      </c>
      <c r="E48" s="31"/>
      <c r="F48" s="32"/>
      <c r="G48" s="28">
        <f>G18+G21+G23+G25+G27</f>
        <v>20376.530674999995</v>
      </c>
    </row>
    <row r="49" spans="2:7" ht="12.75">
      <c r="B49" s="12"/>
      <c r="C49" s="13"/>
      <c r="D49" s="14"/>
      <c r="E49" s="31"/>
      <c r="F49" s="32"/>
      <c r="G49" s="14"/>
    </row>
    <row r="50" spans="2:7" ht="12.75">
      <c r="B50" s="12">
        <v>6</v>
      </c>
      <c r="C50" s="13" t="s">
        <v>28</v>
      </c>
      <c r="D50" s="14" t="s">
        <v>21</v>
      </c>
      <c r="E50" s="31">
        <v>5</v>
      </c>
      <c r="F50" s="32"/>
      <c r="G50" s="28">
        <f>G48*E50/100</f>
        <v>1018.8265337499996</v>
      </c>
    </row>
    <row r="51" spans="2:7" ht="12.75">
      <c r="B51" s="12"/>
      <c r="C51" s="13"/>
      <c r="D51" s="14"/>
      <c r="E51" s="31"/>
      <c r="F51" s="32"/>
      <c r="G51" s="14"/>
    </row>
    <row r="52" spans="2:7" ht="12.75">
      <c r="B52" s="12"/>
      <c r="C52" s="13" t="s">
        <v>29</v>
      </c>
      <c r="D52" s="14" t="s">
        <v>17</v>
      </c>
      <c r="E52" s="31"/>
      <c r="F52" s="32"/>
      <c r="G52" s="28">
        <f>G50+G48</f>
        <v>21395.357208749992</v>
      </c>
    </row>
    <row r="53" spans="2:7" ht="12.75">
      <c r="B53" s="37"/>
      <c r="C53" s="38"/>
      <c r="D53" s="39"/>
      <c r="E53" s="40"/>
      <c r="F53" s="41"/>
      <c r="G53" s="39"/>
    </row>
    <row r="54" spans="2:7" ht="12.75">
      <c r="B54" s="42"/>
      <c r="C54" s="43" t="s">
        <v>30</v>
      </c>
      <c r="D54" s="44" t="s">
        <v>17</v>
      </c>
      <c r="E54" s="45"/>
      <c r="F54" s="46"/>
      <c r="G54" s="73">
        <f>G52</f>
        <v>21395.357208749992</v>
      </c>
    </row>
    <row r="55" spans="2:7" ht="12.75">
      <c r="B55" s="7"/>
      <c r="C55" s="50" t="s">
        <v>50</v>
      </c>
      <c r="D55" s="74" t="s">
        <v>32</v>
      </c>
      <c r="E55" s="52"/>
      <c r="F55" s="51"/>
      <c r="G55" s="74">
        <v>3450</v>
      </c>
    </row>
    <row r="56" spans="2:7" ht="12.75">
      <c r="B56" s="55"/>
      <c r="C56" s="56" t="s">
        <v>51</v>
      </c>
      <c r="D56" s="57"/>
      <c r="E56" s="58"/>
      <c r="F56" s="57"/>
      <c r="G56" s="75">
        <f>G54/G55</f>
        <v>6.201552814130433</v>
      </c>
    </row>
    <row r="58" spans="3:7" ht="12.75">
      <c r="C58" s="1"/>
      <c r="D58" s="1"/>
      <c r="E58" s="1"/>
      <c r="F58" s="1"/>
      <c r="G58" s="1"/>
    </row>
    <row r="59" spans="3:7" ht="12.75">
      <c r="C59" s="1" t="s">
        <v>34</v>
      </c>
      <c r="D59" s="1"/>
      <c r="E59" s="1"/>
      <c r="F59" s="1"/>
      <c r="G59" s="1"/>
    </row>
  </sheetData>
  <sheetProtection selectLockedCells="1" selectUnlockedCells="1"/>
  <mergeCells count="6">
    <mergeCell ref="B15:B16"/>
    <mergeCell ref="C15:C16"/>
    <mergeCell ref="D15:D16"/>
    <mergeCell ref="E15:E16"/>
    <mergeCell ref="F15:F16"/>
    <mergeCell ref="G15:G16"/>
  </mergeCells>
  <printOptions/>
  <pageMargins left="0.7479166666666667" right="0.7479166666666667" top="0.35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2013-07-24T12:48:09Z</cp:lastPrinted>
  <dcterms:modified xsi:type="dcterms:W3CDTF">2013-07-24T12:48:14Z</dcterms:modified>
  <cp:category/>
  <cp:version/>
  <cp:contentType/>
  <cp:contentStatus/>
</cp:coreProperties>
</file>