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<sst xmlns="http://schemas.openxmlformats.org/spreadsheetml/2006/main" count="169" uniqueCount="74">
  <si>
    <t>" У Т В Е Р Ж Д А Ю "</t>
  </si>
  <si>
    <t>Директор ООО "Комсервис"</t>
  </si>
  <si>
    <t>А.В. Бочков</t>
  </si>
  <si>
    <t xml:space="preserve">                                                КАЛЬКУЛЯЦИЯ </t>
  </si>
  <si>
    <t xml:space="preserve">     стоимости работ по установке общедомовых приборов учета (металл)</t>
  </si>
  <si>
    <t xml:space="preserve">                                          ООО "Комсервис" </t>
  </si>
  <si>
    <t xml:space="preserve">                          пос. Мелехово  ул.Пионерская  дом № 3</t>
  </si>
  <si>
    <t>№№</t>
  </si>
  <si>
    <t>Статьи затрат</t>
  </si>
  <si>
    <t>Ед.изм.</t>
  </si>
  <si>
    <t>Кол-во</t>
  </si>
  <si>
    <t>Цена</t>
  </si>
  <si>
    <t>Сумма</t>
  </si>
  <si>
    <t>в том числе:</t>
  </si>
  <si>
    <t>ООО "Комсервис" ХВС металл</t>
  </si>
  <si>
    <t>ООО "Комсервис-Мелехово" ГВСметалл</t>
  </si>
  <si>
    <t xml:space="preserve">Заработная плата  </t>
  </si>
  <si>
    <t>руб.</t>
  </si>
  <si>
    <t>слес-сант 6час х 47,91 х 130%</t>
  </si>
  <si>
    <t>эл.газосв 6час х 47,91 х 150%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</si>
  <si>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</si>
  <si>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</si>
  <si>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</si>
  <si>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</si>
  <si>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Материалы:</t>
  </si>
  <si>
    <t>ХВС</t>
  </si>
  <si>
    <t>ГВС</t>
  </si>
  <si>
    <t>Итого:</t>
  </si>
  <si>
    <t>Прибыль</t>
  </si>
  <si>
    <t>Всего</t>
  </si>
  <si>
    <t xml:space="preserve">Всего </t>
  </si>
  <si>
    <t>Общая площадь</t>
  </si>
  <si>
    <t>м2</t>
  </si>
  <si>
    <t>Стоимость на 1 м2</t>
  </si>
  <si>
    <t>Начальник ПЭО:                                                    С.В.Марова</t>
  </si>
  <si>
    <t xml:space="preserve">                     пос. Мелехово улица Пионерская дом № 3</t>
  </si>
  <si>
    <t>слес-сант 2 час х 47,91 х 130%</t>
  </si>
  <si>
    <t>эл.газосв 2 час х 47,91 х 150%</t>
  </si>
  <si>
    <t>Материалы ХВС:</t>
  </si>
  <si>
    <t>вентиль латун. ДУ 50</t>
  </si>
  <si>
    <t>шт</t>
  </si>
  <si>
    <t>муфта комб.разъем 63х2" ВР</t>
  </si>
  <si>
    <t>муфта Ду 40</t>
  </si>
  <si>
    <t>заглушка эллиптическая 76</t>
  </si>
  <si>
    <t xml:space="preserve">счетчик ВСКМ ДУ 50 </t>
  </si>
  <si>
    <t>фильтр ДУ 50 латунный</t>
  </si>
  <si>
    <t>отвод  90-57</t>
  </si>
  <si>
    <t>резьба Ду 32 черная</t>
  </si>
  <si>
    <t>резьба Ду 20 черная</t>
  </si>
  <si>
    <t>кран шаровый  Ду 15 г/ш</t>
  </si>
  <si>
    <t>кран шаровый  3/4 (20) г/г</t>
  </si>
  <si>
    <t>резьба Ду 50 стальная</t>
  </si>
  <si>
    <t>Стоимость на  1 м2</t>
  </si>
  <si>
    <t>Директор ООО "Комсервис-Мелехово"</t>
  </si>
  <si>
    <t>С.Б. Сутягин</t>
  </si>
  <si>
    <t xml:space="preserve">                                          ООО "Комсерви-Мелехово" </t>
  </si>
  <si>
    <t>слес-сант 4 час х 47,91 х 130%</t>
  </si>
  <si>
    <t>эл.газосв 4 час х 47,91 х 150%</t>
  </si>
  <si>
    <t>Материалы ГВС:</t>
  </si>
  <si>
    <t xml:space="preserve">счетчик ВСКМ 50 </t>
  </si>
  <si>
    <t>счетчик ВСКМ 40</t>
  </si>
  <si>
    <t>фильтр ДУ 40 лат.</t>
  </si>
  <si>
    <t>фильтр ДУ 50 лат.</t>
  </si>
  <si>
    <t>муфта комб.разъем 63х2" в/р</t>
  </si>
  <si>
    <t>муфта комб. Разъем 50х1" 1/2</t>
  </si>
  <si>
    <t>муфта переход 50х40 нар/вн</t>
  </si>
  <si>
    <t xml:space="preserve">резьба Ду 50 стальная </t>
  </si>
  <si>
    <t>заглушка элиптическая 76</t>
  </si>
  <si>
    <t>отвод 57*3,5</t>
  </si>
  <si>
    <t>кран шаровый РР RC 50</t>
  </si>
  <si>
    <t xml:space="preserve">резьба Ду 40 черная </t>
  </si>
  <si>
    <t>отвод Ду 40</t>
  </si>
  <si>
    <t>вентиль латун шаровый Ду 40</t>
  </si>
  <si>
    <t>электрод МР-3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</si>
</sst>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justify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1" xfId="0" applyNumberForma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/>
    </xf>
    <xf numFmtId="166" fontId="2" fillId="0" borderId="11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1" xfId="0" applyFont="1" applyBorder="1" applyAlignment="1">
      <alignment/>
    </xf>
    <xf numFmtId="166" fontId="1" fillId="0" borderId="23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4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">
      <selection activeCell="E43" sqref="E4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9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  <c r="H17" s="4" t="s">
        <v>13</v>
      </c>
      <c r="I17" s="4"/>
    </row>
    <row r="18" spans="2:9" ht="65.25" customHeight="1">
      <c r="B18" s="3"/>
      <c r="C18" s="3"/>
      <c r="D18" s="3"/>
      <c r="E18" s="3"/>
      <c r="F18" s="3"/>
      <c r="G18" s="3"/>
      <c r="H18" s="5" t="s">
        <v>14</v>
      </c>
      <c r="I18" s="5" t="s">
        <v>15</v>
      </c>
    </row>
    <row r="19" spans="2:9" ht="12.75">
      <c r="B19" s="6"/>
      <c r="C19" s="7"/>
      <c r="D19" s="8"/>
      <c r="E19" s="9"/>
      <c r="F19" s="8"/>
      <c r="G19" s="9"/>
      <c r="H19" s="10"/>
      <c r="I19" s="11"/>
    </row>
    <row r="20" spans="2:9" ht="12.75">
      <c r="B20" s="12">
        <v>1</v>
      </c>
      <c r="C20" s="13" t="s">
        <v>16</v>
      </c>
      <c r="D20" s="14" t="s">
        <v>17</v>
      </c>
      <c r="E20" s="15"/>
      <c r="F20" s="16"/>
      <c r="G20" s="17">
        <f>G21+G22</f>
        <v>1379.81</v>
      </c>
      <c r="H20" s="18">
        <f>H21+H22</f>
        <v>459.94</v>
      </c>
      <c r="I20" s="19">
        <f>I21+I22</f>
        <v>919.8699999999999</v>
      </c>
    </row>
    <row r="21" spans="2:9" ht="12.75">
      <c r="B21" s="12"/>
      <c r="C21" s="20" t="s">
        <v>18</v>
      </c>
      <c r="D21" s="21"/>
      <c r="E21" s="22"/>
      <c r="F21" s="23"/>
      <c r="G21" s="24">
        <v>661.16</v>
      </c>
      <c r="H21" s="25">
        <v>220.39</v>
      </c>
      <c r="I21" s="26">
        <f>G21-H21</f>
        <v>440.77</v>
      </c>
    </row>
    <row r="22" spans="2:9" ht="12.75">
      <c r="B22" s="12"/>
      <c r="C22" s="20" t="s">
        <v>19</v>
      </c>
      <c r="D22" s="21"/>
      <c r="E22" s="22"/>
      <c r="F22" s="23"/>
      <c r="G22" s="24">
        <v>718.65</v>
      </c>
      <c r="H22" s="25">
        <v>239.55</v>
      </c>
      <c r="I22" s="26">
        <f>G22-H22</f>
        <v>479.09999999999997</v>
      </c>
    </row>
    <row r="23" spans="2:9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17">
        <f>G20*E23/100</f>
        <v>416.70261999999997</v>
      </c>
      <c r="H23" s="27">
        <f>H20*E23/100</f>
        <v>138.90188</v>
      </c>
      <c r="I23" s="28">
        <f>I20*E23/100</f>
        <v>277.80073999999996</v>
      </c>
    </row>
    <row r="24" spans="2:9" ht="12.75">
      <c r="B24" s="12"/>
      <c r="C24" s="13"/>
      <c r="D24" s="14"/>
      <c r="E24" s="15"/>
      <c r="F24" s="16"/>
      <c r="G24" s="29"/>
      <c r="H24" s="27"/>
      <c r="I24" s="28"/>
    </row>
    <row r="25" spans="2:9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17">
        <f>G20*E25/100</f>
        <v>405.112216</v>
      </c>
      <c r="H25" s="27">
        <f>H20*E25/100</f>
        <v>135.038384</v>
      </c>
      <c r="I25" s="28">
        <f>I20*E25/100</f>
        <v>270.073832</v>
      </c>
    </row>
    <row r="26" spans="2:9" ht="12.75">
      <c r="B26" s="12"/>
      <c r="C26" s="13"/>
      <c r="D26" s="14"/>
      <c r="E26" s="15"/>
      <c r="F26" s="16"/>
      <c r="G26" s="29"/>
      <c r="H26" s="27"/>
      <c r="I26" s="28"/>
    </row>
    <row r="27" spans="2:9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17">
        <f>G20*E27/100</f>
        <v>1051.277239</v>
      </c>
      <c r="H27" s="27">
        <f>H20*E27/100</f>
        <v>350.428286</v>
      </c>
      <c r="I27" s="28">
        <f>I20*E27/100</f>
        <v>700.8489529999999</v>
      </c>
    </row>
    <row r="28" spans="2:9" ht="12.75">
      <c r="B28" s="12"/>
      <c r="C28" s="13"/>
      <c r="D28" s="14"/>
      <c r="E28" s="15"/>
      <c r="F28" s="16"/>
      <c r="G28" s="29"/>
      <c r="H28" s="27"/>
      <c r="I28" s="28"/>
    </row>
    <row r="29" spans="2:9" ht="12.75">
      <c r="B29" s="12">
        <v>5</v>
      </c>
      <c r="C29" s="13" t="s">
        <v>24</v>
      </c>
      <c r="D29" s="14"/>
      <c r="E29" s="30"/>
      <c r="F29" s="16"/>
      <c r="G29" s="17">
        <f>G30+G31</f>
        <v>22878.620000000003</v>
      </c>
      <c r="H29" s="27"/>
      <c r="I29" s="28"/>
    </row>
    <row r="30" spans="2:9" ht="12.75">
      <c r="B30" s="12"/>
      <c r="C30" s="20" t="s">
        <v>25</v>
      </c>
      <c r="D30" s="21"/>
      <c r="E30" s="22"/>
      <c r="F30" s="23"/>
      <c r="G30" s="31">
        <f>H30</f>
        <v>8321.62</v>
      </c>
      <c r="H30" s="27">
        <v>8321.62</v>
      </c>
      <c r="I30" s="28"/>
    </row>
    <row r="31" spans="2:9" ht="12.75">
      <c r="B31" s="12"/>
      <c r="C31" s="20" t="s">
        <v>26</v>
      </c>
      <c r="D31" s="21"/>
      <c r="E31" s="22"/>
      <c r="F31" s="23"/>
      <c r="G31" s="31">
        <f>I31</f>
        <v>14557</v>
      </c>
      <c r="H31" s="27"/>
      <c r="I31" s="28">
        <v>14557</v>
      </c>
    </row>
    <row r="32" spans="2:9" ht="12.75">
      <c r="B32" s="12"/>
      <c r="C32" s="13"/>
      <c r="D32" s="14"/>
      <c r="E32" s="30"/>
      <c r="F32" s="16"/>
      <c r="G32" s="17"/>
      <c r="H32" s="27"/>
      <c r="I32" s="28"/>
    </row>
    <row r="33" spans="2:9" ht="12.75">
      <c r="B33" s="12"/>
      <c r="C33" s="13"/>
      <c r="D33" s="14"/>
      <c r="E33" s="15"/>
      <c r="F33" s="16"/>
      <c r="G33" s="29"/>
      <c r="H33" s="27"/>
      <c r="I33" s="28"/>
    </row>
    <row r="34" spans="2:9" ht="12.75">
      <c r="B34" s="12"/>
      <c r="C34" s="13" t="s">
        <v>27</v>
      </c>
      <c r="D34" s="14" t="s">
        <v>17</v>
      </c>
      <c r="E34" s="15"/>
      <c r="F34" s="16"/>
      <c r="G34" s="17">
        <f>G20+G23+G25+G27+G29</f>
        <v>26131.522075</v>
      </c>
      <c r="H34" s="32">
        <f>H20+H23+H25+H27+H29+H30</f>
        <v>9405.92855</v>
      </c>
      <c r="I34" s="33">
        <f>I20+I23+I25+I27+I29+I31</f>
        <v>16725.593525</v>
      </c>
    </row>
    <row r="35" spans="2:9" ht="12.75">
      <c r="B35" s="12"/>
      <c r="C35" s="13"/>
      <c r="D35" s="14"/>
      <c r="E35" s="15"/>
      <c r="F35" s="16"/>
      <c r="G35" s="29"/>
      <c r="H35" s="14"/>
      <c r="I35" s="34"/>
    </row>
    <row r="36" spans="2:9" ht="12.75">
      <c r="B36" s="12">
        <v>6</v>
      </c>
      <c r="C36" s="13" t="s">
        <v>28</v>
      </c>
      <c r="D36" s="14" t="s">
        <v>21</v>
      </c>
      <c r="E36" s="35">
        <v>5</v>
      </c>
      <c r="F36" s="16"/>
      <c r="G36" s="17">
        <f>G34*E36/100</f>
        <v>1306.5761037500001</v>
      </c>
      <c r="H36" s="32">
        <f>H34*E36/100</f>
        <v>470.2964275</v>
      </c>
      <c r="I36" s="33">
        <f>I34*E36/100</f>
        <v>836.2796762500001</v>
      </c>
    </row>
    <row r="37" spans="2:9" ht="12.75">
      <c r="B37" s="12"/>
      <c r="C37" s="13"/>
      <c r="D37" s="14"/>
      <c r="E37" s="15"/>
      <c r="F37" s="16"/>
      <c r="G37" s="29"/>
      <c r="H37" s="14"/>
      <c r="I37" s="34"/>
    </row>
    <row r="38" spans="2:9" ht="12.75">
      <c r="B38" s="12"/>
      <c r="C38" s="13" t="s">
        <v>29</v>
      </c>
      <c r="D38" s="14" t="s">
        <v>17</v>
      </c>
      <c r="E38" s="15"/>
      <c r="F38" s="16"/>
      <c r="G38" s="17">
        <f>G36+G34</f>
        <v>27438.098178750002</v>
      </c>
      <c r="H38" s="32">
        <f>H36+H34</f>
        <v>9876.2249775</v>
      </c>
      <c r="I38" s="33">
        <f>I36+I34</f>
        <v>17561.87320125</v>
      </c>
    </row>
    <row r="39" spans="2:9" ht="12.75">
      <c r="B39" s="12"/>
      <c r="C39" s="13"/>
      <c r="D39" s="14"/>
      <c r="E39" s="15"/>
      <c r="F39" s="16"/>
      <c r="G39" s="29"/>
      <c r="H39" s="27"/>
      <c r="I39" s="28"/>
    </row>
    <row r="40" spans="2:9" ht="12.75">
      <c r="B40" s="12"/>
      <c r="C40" s="13"/>
      <c r="D40" s="14"/>
      <c r="E40" s="15"/>
      <c r="F40" s="16"/>
      <c r="G40" s="17"/>
      <c r="H40" s="27"/>
      <c r="I40" s="28"/>
    </row>
    <row r="41" spans="2:9" ht="12.75">
      <c r="B41" s="36"/>
      <c r="C41" s="37"/>
      <c r="D41" s="38"/>
      <c r="E41" s="39"/>
      <c r="F41" s="40"/>
      <c r="G41" s="41"/>
      <c r="H41" s="27"/>
      <c r="I41" s="28"/>
    </row>
    <row r="42" spans="2:10" ht="12.75">
      <c r="B42" s="42"/>
      <c r="C42" s="43" t="s">
        <v>30</v>
      </c>
      <c r="D42" s="44" t="s">
        <v>17</v>
      </c>
      <c r="E42" s="45"/>
      <c r="F42" s="46"/>
      <c r="G42" s="47">
        <f>G40+G38</f>
        <v>27438.098178750002</v>
      </c>
      <c r="H42" s="48">
        <f>H40+H38</f>
        <v>9876.2249775</v>
      </c>
      <c r="I42" s="49">
        <f>I40+I38</f>
        <v>17561.87320125</v>
      </c>
      <c r="J42" s="50"/>
    </row>
    <row r="43" spans="2:9" ht="12.75">
      <c r="B43" s="7"/>
      <c r="C43" s="51" t="s">
        <v>31</v>
      </c>
      <c r="D43" s="52" t="s">
        <v>32</v>
      </c>
      <c r="E43" s="53">
        <v>3528.9</v>
      </c>
      <c r="F43" s="54"/>
      <c r="G43" s="53"/>
      <c r="H43" s="55"/>
      <c r="I43" s="56"/>
    </row>
    <row r="44" spans="2:9" ht="12.75">
      <c r="B44" s="57"/>
      <c r="C44" s="58" t="s">
        <v>33</v>
      </c>
      <c r="D44" s="59"/>
      <c r="E44" s="60"/>
      <c r="F44" s="59"/>
      <c r="G44" s="61">
        <f>G42/E43</f>
        <v>7.775255229320752</v>
      </c>
      <c r="H44" s="62">
        <f>H42/E43</f>
        <v>2.7986695507098527</v>
      </c>
      <c r="I44" s="63">
        <f>I42/E43</f>
        <v>4.976585678610898</v>
      </c>
    </row>
    <row r="45" spans="7:9" ht="12.75">
      <c r="G45" s="50"/>
      <c r="H45" s="50"/>
      <c r="I45" s="50"/>
    </row>
    <row r="46" spans="7:9" ht="12.75">
      <c r="G46" s="50"/>
      <c r="H46" s="50"/>
      <c r="I46" s="50"/>
    </row>
    <row r="47" spans="3:9" ht="12.75">
      <c r="C47" s="1"/>
      <c r="D47" s="64"/>
      <c r="E47" s="64"/>
      <c r="F47" s="64"/>
      <c r="G47" s="65"/>
      <c r="H47" s="65"/>
      <c r="I47" s="65"/>
    </row>
    <row r="48" spans="3:9" ht="12.75">
      <c r="C48" s="1"/>
      <c r="D48" s="64"/>
      <c r="E48" s="64"/>
      <c r="F48" s="64"/>
      <c r="G48" s="64"/>
      <c r="H48" s="64"/>
      <c r="I48" s="64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7">
    <mergeCell ref="B17:B18"/>
    <mergeCell ref="C17:C18"/>
    <mergeCell ref="D17:D18"/>
    <mergeCell ref="E17:E18"/>
    <mergeCell ref="F17:F18"/>
    <mergeCell ref="G17:G18"/>
    <mergeCell ref="H17:I17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7"/>
  <sheetViews>
    <sheetView workbookViewId="0" topLeftCell="A25">
      <selection activeCell="K67" sqref="K6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35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3.75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8"/>
      <c r="G19" s="8"/>
    </row>
    <row r="20" spans="2:7" ht="12.75">
      <c r="B20" s="12">
        <v>1</v>
      </c>
      <c r="C20" s="13" t="s">
        <v>16</v>
      </c>
      <c r="D20" s="14" t="s">
        <v>17</v>
      </c>
      <c r="E20" s="15"/>
      <c r="F20" s="16"/>
      <c r="G20" s="32">
        <f>G21+G22</f>
        <v>459.94</v>
      </c>
    </row>
    <row r="21" spans="2:7" ht="12.75">
      <c r="B21" s="12"/>
      <c r="C21" s="20" t="s">
        <v>36</v>
      </c>
      <c r="D21" s="21"/>
      <c r="E21" s="22"/>
      <c r="F21" s="23"/>
      <c r="G21" s="21">
        <v>220.39</v>
      </c>
    </row>
    <row r="22" spans="2:7" ht="12.75">
      <c r="B22" s="12"/>
      <c r="C22" s="20" t="s">
        <v>37</v>
      </c>
      <c r="D22" s="21"/>
      <c r="E22" s="22"/>
      <c r="F22" s="23"/>
      <c r="G22" s="21">
        <v>239.55</v>
      </c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32">
        <f>G20*E23/100</f>
        <v>138.90188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32">
        <f>G20*E25/100</f>
        <v>135.038384</v>
      </c>
    </row>
    <row r="26" spans="2:7" ht="12.75">
      <c r="B26" s="12"/>
      <c r="C26" s="13"/>
      <c r="D26" s="14"/>
      <c r="E26" s="15"/>
      <c r="F26" s="16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32">
        <f>G20*E27/100</f>
        <v>350.428286</v>
      </c>
    </row>
    <row r="28" spans="2:7" ht="12.75">
      <c r="B28" s="12"/>
      <c r="C28" s="13"/>
      <c r="D28" s="14"/>
      <c r="E28" s="15"/>
      <c r="F28" s="16"/>
      <c r="G28" s="14"/>
    </row>
    <row r="29" spans="2:7" ht="12.75">
      <c r="B29" s="12">
        <v>5</v>
      </c>
      <c r="C29" s="13" t="s">
        <v>38</v>
      </c>
      <c r="D29" s="14"/>
      <c r="E29" s="30"/>
      <c r="F29" s="16"/>
      <c r="G29" s="32">
        <f>G30+G31+G32+G33+G34+G35+G36+G37+G38+G39+G40+G41</f>
        <v>8321.619999999999</v>
      </c>
    </row>
    <row r="30" spans="2:7" ht="12.75">
      <c r="B30" s="12"/>
      <c r="C30" s="20" t="s">
        <v>39</v>
      </c>
      <c r="D30" s="21" t="s">
        <v>40</v>
      </c>
      <c r="E30" s="22">
        <v>1</v>
      </c>
      <c r="F30" s="23">
        <v>790</v>
      </c>
      <c r="G30" s="66">
        <f>F30*E30</f>
        <v>790</v>
      </c>
    </row>
    <row r="31" spans="2:7" ht="12.75">
      <c r="B31" s="12"/>
      <c r="C31" s="20" t="s">
        <v>41</v>
      </c>
      <c r="D31" s="21" t="s">
        <v>40</v>
      </c>
      <c r="E31" s="22">
        <v>2</v>
      </c>
      <c r="F31" s="23">
        <v>750</v>
      </c>
      <c r="G31" s="66">
        <f aca="true" t="shared" si="0" ref="G31:G41">F31*E31</f>
        <v>1500</v>
      </c>
    </row>
    <row r="32" spans="2:7" ht="12.75">
      <c r="B32" s="12"/>
      <c r="C32" s="13" t="s">
        <v>42</v>
      </c>
      <c r="D32" s="14" t="s">
        <v>40</v>
      </c>
      <c r="E32" s="30">
        <v>1</v>
      </c>
      <c r="F32" s="16">
        <v>46.23</v>
      </c>
      <c r="G32" s="66">
        <f t="shared" si="0"/>
        <v>46.23</v>
      </c>
    </row>
    <row r="33" spans="2:7" ht="12.75">
      <c r="B33" s="12"/>
      <c r="C33" s="13" t="s">
        <v>43</v>
      </c>
      <c r="D33" s="14" t="s">
        <v>40</v>
      </c>
      <c r="E33" s="15">
        <v>1</v>
      </c>
      <c r="F33" s="16">
        <v>130</v>
      </c>
      <c r="G33" s="66">
        <f t="shared" si="0"/>
        <v>130</v>
      </c>
    </row>
    <row r="34" spans="2:7" ht="12.75">
      <c r="B34" s="12"/>
      <c r="C34" s="13" t="s">
        <v>44</v>
      </c>
      <c r="D34" s="14" t="s">
        <v>40</v>
      </c>
      <c r="E34" s="15">
        <v>1</v>
      </c>
      <c r="F34" s="16">
        <v>4800.91</v>
      </c>
      <c r="G34" s="66">
        <f t="shared" si="0"/>
        <v>4800.91</v>
      </c>
    </row>
    <row r="35" spans="2:7" ht="12.75">
      <c r="B35" s="12"/>
      <c r="C35" s="13" t="s">
        <v>45</v>
      </c>
      <c r="D35" s="14" t="s">
        <v>40</v>
      </c>
      <c r="E35" s="15">
        <v>1</v>
      </c>
      <c r="F35" s="16">
        <v>505.31</v>
      </c>
      <c r="G35" s="66">
        <f t="shared" si="0"/>
        <v>505.31</v>
      </c>
    </row>
    <row r="36" spans="2:7" ht="12.75">
      <c r="B36" s="12"/>
      <c r="C36" s="13" t="s">
        <v>46</v>
      </c>
      <c r="D36" s="14" t="s">
        <v>40</v>
      </c>
      <c r="E36" s="15">
        <v>1</v>
      </c>
      <c r="F36" s="16">
        <v>96</v>
      </c>
      <c r="G36" s="66">
        <f t="shared" si="0"/>
        <v>96</v>
      </c>
    </row>
    <row r="37" spans="2:7" ht="12.75">
      <c r="B37" s="12"/>
      <c r="C37" s="13" t="s">
        <v>47</v>
      </c>
      <c r="D37" s="14" t="s">
        <v>40</v>
      </c>
      <c r="E37" s="15">
        <v>1</v>
      </c>
      <c r="F37" s="16">
        <v>14</v>
      </c>
      <c r="G37" s="66">
        <f t="shared" si="0"/>
        <v>14</v>
      </c>
    </row>
    <row r="38" spans="2:7" ht="12.75">
      <c r="B38" s="12"/>
      <c r="C38" s="13" t="s">
        <v>48</v>
      </c>
      <c r="D38" s="14" t="s">
        <v>40</v>
      </c>
      <c r="E38" s="15">
        <v>1</v>
      </c>
      <c r="F38" s="16">
        <v>5.86</v>
      </c>
      <c r="G38" s="66">
        <f t="shared" si="0"/>
        <v>5.86</v>
      </c>
    </row>
    <row r="39" spans="2:7" ht="12.75">
      <c r="B39" s="12"/>
      <c r="C39" s="13" t="s">
        <v>49</v>
      </c>
      <c r="D39" s="14" t="s">
        <v>40</v>
      </c>
      <c r="E39" s="15">
        <v>1</v>
      </c>
      <c r="F39" s="16">
        <v>155</v>
      </c>
      <c r="G39" s="66">
        <f t="shared" si="0"/>
        <v>155</v>
      </c>
    </row>
    <row r="40" spans="2:7" ht="12.75">
      <c r="B40" s="12"/>
      <c r="C40" s="13" t="s">
        <v>50</v>
      </c>
      <c r="D40" s="14" t="s">
        <v>40</v>
      </c>
      <c r="E40" s="15">
        <v>1</v>
      </c>
      <c r="F40" s="16">
        <v>260</v>
      </c>
      <c r="G40" s="66">
        <f t="shared" si="0"/>
        <v>260</v>
      </c>
    </row>
    <row r="41" spans="2:7" ht="12.75">
      <c r="B41" s="12"/>
      <c r="C41" s="13" t="s">
        <v>51</v>
      </c>
      <c r="D41" s="14" t="s">
        <v>40</v>
      </c>
      <c r="E41" s="15">
        <v>1</v>
      </c>
      <c r="F41" s="16">
        <v>18.31</v>
      </c>
      <c r="G41" s="66">
        <f t="shared" si="0"/>
        <v>18.31</v>
      </c>
    </row>
    <row r="42" spans="2:7" ht="12.75">
      <c r="B42" s="12"/>
      <c r="C42" s="13"/>
      <c r="D42" s="14"/>
      <c r="E42" s="15"/>
      <c r="F42" s="16"/>
      <c r="G42" s="14"/>
    </row>
    <row r="43" spans="2:7" ht="12.75">
      <c r="B43" s="12"/>
      <c r="C43" s="13" t="s">
        <v>27</v>
      </c>
      <c r="D43" s="14" t="s">
        <v>17</v>
      </c>
      <c r="E43" s="15"/>
      <c r="F43" s="16"/>
      <c r="G43" s="32">
        <f>G20+G23+G25+G27+G29</f>
        <v>9405.928549999999</v>
      </c>
    </row>
    <row r="44" spans="2:7" ht="12.75">
      <c r="B44" s="12"/>
      <c r="C44" s="13"/>
      <c r="D44" s="14"/>
      <c r="E44" s="15"/>
      <c r="F44" s="16"/>
      <c r="G44" s="14"/>
    </row>
    <row r="45" spans="2:7" ht="12.75">
      <c r="B45" s="12">
        <v>6</v>
      </c>
      <c r="C45" s="13" t="s">
        <v>28</v>
      </c>
      <c r="D45" s="14" t="s">
        <v>21</v>
      </c>
      <c r="E45" s="35">
        <v>5</v>
      </c>
      <c r="F45" s="16"/>
      <c r="G45" s="32">
        <f>G43*E45/100</f>
        <v>470.29642749999994</v>
      </c>
    </row>
    <row r="46" spans="2:7" ht="12.75">
      <c r="B46" s="12"/>
      <c r="C46" s="13"/>
      <c r="D46" s="14"/>
      <c r="E46" s="15"/>
      <c r="F46" s="16"/>
      <c r="G46" s="14"/>
    </row>
    <row r="47" spans="2:7" ht="12.75">
      <c r="B47" s="12"/>
      <c r="C47" s="13" t="s">
        <v>29</v>
      </c>
      <c r="D47" s="14" t="s">
        <v>17</v>
      </c>
      <c r="E47" s="15"/>
      <c r="F47" s="16"/>
      <c r="G47" s="32">
        <f>G45+G43</f>
        <v>9876.224977499998</v>
      </c>
    </row>
    <row r="48" spans="2:7" ht="12.75">
      <c r="B48" s="12"/>
      <c r="C48" s="13"/>
      <c r="D48" s="14"/>
      <c r="E48" s="15"/>
      <c r="F48" s="16"/>
      <c r="G48" s="14"/>
    </row>
    <row r="49" spans="2:7" ht="12.75">
      <c r="B49" s="12"/>
      <c r="C49" s="13"/>
      <c r="D49" s="14"/>
      <c r="E49" s="15"/>
      <c r="F49" s="16"/>
      <c r="G49" s="32"/>
    </row>
    <row r="50" spans="2:7" ht="12.75">
      <c r="B50" s="36"/>
      <c r="C50" s="37"/>
      <c r="D50" s="38"/>
      <c r="E50" s="39"/>
      <c r="F50" s="40"/>
      <c r="G50" s="38"/>
    </row>
    <row r="51" spans="2:7" ht="12.75">
      <c r="B51" s="42"/>
      <c r="C51" s="43" t="s">
        <v>30</v>
      </c>
      <c r="D51" s="44" t="s">
        <v>17</v>
      </c>
      <c r="E51" s="45"/>
      <c r="F51" s="46"/>
      <c r="G51" s="48">
        <f>G49+G47</f>
        <v>9876.224977499998</v>
      </c>
    </row>
    <row r="52" spans="2:7" ht="12.75">
      <c r="B52" s="7"/>
      <c r="C52" s="51" t="s">
        <v>31</v>
      </c>
      <c r="D52" s="54" t="s">
        <v>32</v>
      </c>
      <c r="E52" s="53">
        <v>3528.9</v>
      </c>
      <c r="F52" s="54"/>
      <c r="G52" s="54"/>
    </row>
    <row r="53" spans="2:7" ht="12.75">
      <c r="B53" s="57"/>
      <c r="C53" s="58" t="s">
        <v>52</v>
      </c>
      <c r="D53" s="59"/>
      <c r="E53" s="60"/>
      <c r="F53" s="59"/>
      <c r="G53" s="67">
        <f>G51/E52</f>
        <v>2.7986695507098522</v>
      </c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 t="s">
        <v>34</v>
      </c>
      <c r="D57" s="1"/>
      <c r="E57" s="1"/>
      <c r="F57" s="1"/>
      <c r="G57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9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53</v>
      </c>
      <c r="F4" s="1"/>
      <c r="G4" s="1"/>
    </row>
    <row r="5" spans="5:7" ht="12.75">
      <c r="E5" s="1"/>
      <c r="F5" s="1" t="s">
        <v>54</v>
      </c>
      <c r="G5" s="1"/>
    </row>
    <row r="6" spans="5:7" ht="12.75">
      <c r="E6" s="1"/>
      <c r="F6" s="1"/>
      <c r="G6" s="1"/>
    </row>
    <row r="9" spans="2:6" ht="12.75">
      <c r="B9" s="1"/>
      <c r="C9" s="1" t="s">
        <v>3</v>
      </c>
      <c r="D9" s="1"/>
      <c r="E9" s="1"/>
      <c r="F9" s="1"/>
    </row>
    <row r="10" spans="2:6" ht="12.75">
      <c r="B10" s="1" t="s">
        <v>4</v>
      </c>
      <c r="C10" s="1"/>
      <c r="D10" s="1"/>
      <c r="E10" s="1"/>
      <c r="F10" s="1"/>
    </row>
    <row r="11" spans="2:7" ht="12.75">
      <c r="B11" s="1"/>
      <c r="C11" s="1" t="s">
        <v>55</v>
      </c>
      <c r="D11" s="1"/>
      <c r="E11" s="1"/>
      <c r="F11" s="1"/>
      <c r="G11" s="2"/>
    </row>
    <row r="12" spans="2:7" ht="12.75">
      <c r="B12" s="1"/>
      <c r="C12" s="1" t="s">
        <v>35</v>
      </c>
      <c r="D12" s="1"/>
      <c r="E12" s="1"/>
      <c r="F12" s="1"/>
      <c r="G12" s="2"/>
    </row>
    <row r="13" spans="2:7" ht="12.75">
      <c r="B13" s="1"/>
      <c r="C13" s="1"/>
      <c r="D13" s="1"/>
      <c r="E13" s="1"/>
      <c r="F13" s="1"/>
      <c r="G13" s="2"/>
    </row>
    <row r="15" spans="2:7" ht="26.25" customHeight="1">
      <c r="B15" s="3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3" t="s">
        <v>12</v>
      </c>
    </row>
    <row r="16" spans="2:7" ht="9" customHeight="1">
      <c r="B16" s="3"/>
      <c r="C16" s="3"/>
      <c r="D16" s="3"/>
      <c r="E16" s="3"/>
      <c r="F16" s="3"/>
      <c r="G16" s="3"/>
    </row>
    <row r="17" spans="2:7" ht="12.75">
      <c r="B17" s="6"/>
      <c r="C17" s="7"/>
      <c r="D17" s="8"/>
      <c r="E17" s="9"/>
      <c r="F17" s="8"/>
      <c r="G17" s="8"/>
    </row>
    <row r="18" spans="2:7" ht="12.75">
      <c r="B18" s="12">
        <v>1</v>
      </c>
      <c r="C18" s="13" t="s">
        <v>16</v>
      </c>
      <c r="D18" s="14" t="s">
        <v>17</v>
      </c>
      <c r="E18" s="15"/>
      <c r="F18" s="16"/>
      <c r="G18" s="32">
        <f>G19+G20</f>
        <v>919.87</v>
      </c>
    </row>
    <row r="19" spans="2:7" ht="12.75">
      <c r="B19" s="12"/>
      <c r="C19" s="20" t="s">
        <v>56</v>
      </c>
      <c r="D19" s="21"/>
      <c r="E19" s="22"/>
      <c r="F19" s="23"/>
      <c r="G19" s="21">
        <v>440.77</v>
      </c>
    </row>
    <row r="20" spans="2:7" ht="12.75">
      <c r="B20" s="12"/>
      <c r="C20" s="20" t="s">
        <v>57</v>
      </c>
      <c r="D20" s="21"/>
      <c r="E20" s="22"/>
      <c r="F20" s="23"/>
      <c r="G20" s="21">
        <v>479.1</v>
      </c>
    </row>
    <row r="21" spans="2:7" ht="12.75">
      <c r="B21" s="12">
        <v>2</v>
      </c>
      <c r="C21" s="13" t="s">
        <v>20</v>
      </c>
      <c r="D21" s="14" t="s">
        <v>21</v>
      </c>
      <c r="E21" s="15">
        <v>30.2</v>
      </c>
      <c r="F21" s="16"/>
      <c r="G21" s="32">
        <f>G18*E21/100</f>
        <v>277.80074</v>
      </c>
    </row>
    <row r="22" spans="2:7" ht="12.75">
      <c r="B22" s="12"/>
      <c r="C22" s="13"/>
      <c r="D22" s="14"/>
      <c r="E22" s="15"/>
      <c r="F22" s="16"/>
      <c r="G22" s="14"/>
    </row>
    <row r="23" spans="2:7" ht="12.75">
      <c r="B23" s="12">
        <v>3</v>
      </c>
      <c r="C23" s="13" t="s">
        <v>22</v>
      </c>
      <c r="D23" s="14" t="s">
        <v>21</v>
      </c>
      <c r="E23" s="15">
        <v>29.36</v>
      </c>
      <c r="F23" s="16"/>
      <c r="G23" s="32">
        <f>G18*E23/100</f>
        <v>270.073832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4</v>
      </c>
      <c r="C25" s="13" t="s">
        <v>23</v>
      </c>
      <c r="D25" s="14" t="s">
        <v>21</v>
      </c>
      <c r="E25" s="15">
        <v>76.19</v>
      </c>
      <c r="F25" s="16"/>
      <c r="G25" s="32">
        <f>G18*E25/100</f>
        <v>700.848953</v>
      </c>
    </row>
    <row r="26" spans="2:7" ht="12.75">
      <c r="B26" s="12"/>
      <c r="C26" s="13"/>
      <c r="D26" s="14"/>
      <c r="E26" s="15"/>
      <c r="F26" s="16"/>
      <c r="G26" s="14"/>
    </row>
    <row r="27" spans="2:7" ht="12.75">
      <c r="B27" s="12">
        <v>5</v>
      </c>
      <c r="C27" s="13" t="s">
        <v>58</v>
      </c>
      <c r="D27" s="14"/>
      <c r="E27" s="30"/>
      <c r="F27" s="16"/>
      <c r="G27" s="32">
        <f>G28+G29+G30+G31+G32+G33+G34+G35+G36+G37+G38+G39+G40+G41+G42+G43</f>
        <v>14557</v>
      </c>
    </row>
    <row r="28" spans="2:7" ht="12.75">
      <c r="B28" s="12"/>
      <c r="C28" s="20" t="s">
        <v>59</v>
      </c>
      <c r="D28" s="21" t="s">
        <v>40</v>
      </c>
      <c r="E28" s="22">
        <v>1</v>
      </c>
      <c r="F28" s="23">
        <v>4801.21</v>
      </c>
      <c r="G28" s="66">
        <f>F28*E28</f>
        <v>4801.21</v>
      </c>
    </row>
    <row r="29" spans="2:7" ht="12.75">
      <c r="B29" s="12"/>
      <c r="C29" s="20" t="s">
        <v>60</v>
      </c>
      <c r="D29" s="21" t="s">
        <v>40</v>
      </c>
      <c r="E29" s="22">
        <v>1</v>
      </c>
      <c r="F29" s="23">
        <v>3758.26</v>
      </c>
      <c r="G29" s="66">
        <f aca="true" t="shared" si="0" ref="G29:G43">F29*E29</f>
        <v>3758.26</v>
      </c>
    </row>
    <row r="30" spans="2:7" ht="12.75">
      <c r="B30" s="12"/>
      <c r="C30" s="13" t="s">
        <v>61</v>
      </c>
      <c r="D30" s="14" t="s">
        <v>40</v>
      </c>
      <c r="E30" s="30">
        <v>1</v>
      </c>
      <c r="F30" s="16">
        <v>378.25</v>
      </c>
      <c r="G30" s="66">
        <f t="shared" si="0"/>
        <v>378.25</v>
      </c>
    </row>
    <row r="31" spans="2:7" ht="12.75">
      <c r="B31" s="12"/>
      <c r="C31" s="13" t="s">
        <v>62</v>
      </c>
      <c r="D31" s="14" t="s">
        <v>40</v>
      </c>
      <c r="E31" s="15">
        <v>1</v>
      </c>
      <c r="F31" s="16">
        <v>505.34</v>
      </c>
      <c r="G31" s="66">
        <f t="shared" si="0"/>
        <v>505.34</v>
      </c>
    </row>
    <row r="32" spans="2:7" ht="12.75">
      <c r="B32" s="12"/>
      <c r="C32" s="13" t="s">
        <v>63</v>
      </c>
      <c r="D32" s="14" t="s">
        <v>40</v>
      </c>
      <c r="E32" s="15">
        <v>1</v>
      </c>
      <c r="F32" s="16">
        <v>1500</v>
      </c>
      <c r="G32" s="66">
        <f t="shared" si="0"/>
        <v>1500</v>
      </c>
    </row>
    <row r="33" spans="2:7" ht="12.75">
      <c r="B33" s="12"/>
      <c r="C33" s="13" t="s">
        <v>64</v>
      </c>
      <c r="D33" s="14" t="s">
        <v>40</v>
      </c>
      <c r="E33" s="15">
        <v>1</v>
      </c>
      <c r="F33" s="16">
        <v>450</v>
      </c>
      <c r="G33" s="66">
        <f t="shared" si="0"/>
        <v>450</v>
      </c>
    </row>
    <row r="34" spans="2:7" ht="12.75">
      <c r="B34" s="12"/>
      <c r="C34" s="13" t="s">
        <v>65</v>
      </c>
      <c r="D34" s="14" t="s">
        <v>40</v>
      </c>
      <c r="E34" s="15">
        <v>1</v>
      </c>
      <c r="F34" s="16">
        <v>10.38</v>
      </c>
      <c r="G34" s="66">
        <f t="shared" si="0"/>
        <v>10.38</v>
      </c>
    </row>
    <row r="35" spans="2:7" ht="12.75">
      <c r="B35" s="12"/>
      <c r="C35" s="13" t="s">
        <v>64</v>
      </c>
      <c r="D35" s="14" t="s">
        <v>40</v>
      </c>
      <c r="E35" s="15">
        <v>1</v>
      </c>
      <c r="F35" s="16">
        <v>280</v>
      </c>
      <c r="G35" s="66">
        <f t="shared" si="0"/>
        <v>280</v>
      </c>
    </row>
    <row r="36" spans="2:7" ht="12.75">
      <c r="B36" s="12"/>
      <c r="C36" s="13" t="s">
        <v>66</v>
      </c>
      <c r="D36" s="14" t="s">
        <v>40</v>
      </c>
      <c r="E36" s="15">
        <v>1</v>
      </c>
      <c r="F36" s="16">
        <v>33.18</v>
      </c>
      <c r="G36" s="66">
        <f t="shared" si="0"/>
        <v>33.18</v>
      </c>
    </row>
    <row r="37" spans="2:7" ht="12.75">
      <c r="B37" s="12"/>
      <c r="C37" s="13" t="s">
        <v>67</v>
      </c>
      <c r="D37" s="14" t="s">
        <v>40</v>
      </c>
      <c r="E37" s="15">
        <v>1</v>
      </c>
      <c r="F37" s="16">
        <v>130</v>
      </c>
      <c r="G37" s="66">
        <f t="shared" si="0"/>
        <v>130</v>
      </c>
    </row>
    <row r="38" spans="2:7" ht="12.75">
      <c r="B38" s="12"/>
      <c r="C38" s="13" t="s">
        <v>68</v>
      </c>
      <c r="D38" s="14" t="s">
        <v>40</v>
      </c>
      <c r="E38" s="15">
        <v>1</v>
      </c>
      <c r="F38" s="16">
        <v>120</v>
      </c>
      <c r="G38" s="66">
        <f t="shared" si="0"/>
        <v>120</v>
      </c>
    </row>
    <row r="39" spans="2:7" ht="12.75">
      <c r="B39" s="12"/>
      <c r="C39" s="13" t="s">
        <v>69</v>
      </c>
      <c r="D39" s="14" t="s">
        <v>40</v>
      </c>
      <c r="E39" s="15">
        <v>1</v>
      </c>
      <c r="F39" s="16">
        <v>1416.38</v>
      </c>
      <c r="G39" s="66">
        <f t="shared" si="0"/>
        <v>1416.38</v>
      </c>
    </row>
    <row r="40" spans="2:7" ht="12.75">
      <c r="B40" s="12"/>
      <c r="C40" s="13" t="s">
        <v>70</v>
      </c>
      <c r="D40" s="14" t="s">
        <v>40</v>
      </c>
      <c r="E40" s="15">
        <v>2</v>
      </c>
      <c r="F40" s="16">
        <v>33</v>
      </c>
      <c r="G40" s="66">
        <f t="shared" si="0"/>
        <v>66</v>
      </c>
    </row>
    <row r="41" spans="2:7" ht="12.75">
      <c r="B41" s="12"/>
      <c r="C41" s="13" t="s">
        <v>71</v>
      </c>
      <c r="D41" s="14" t="s">
        <v>40</v>
      </c>
      <c r="E41" s="15">
        <v>1</v>
      </c>
      <c r="F41" s="16">
        <v>98</v>
      </c>
      <c r="G41" s="66">
        <f t="shared" si="0"/>
        <v>98</v>
      </c>
    </row>
    <row r="42" spans="2:7" ht="12.75">
      <c r="B42" s="12"/>
      <c r="C42" s="13" t="s">
        <v>72</v>
      </c>
      <c r="D42" s="14" t="s">
        <v>40</v>
      </c>
      <c r="E42" s="15">
        <v>1</v>
      </c>
      <c r="F42" s="16">
        <v>570</v>
      </c>
      <c r="G42" s="66">
        <f t="shared" si="0"/>
        <v>570</v>
      </c>
    </row>
    <row r="43" spans="2:7" ht="12.75">
      <c r="B43" s="12"/>
      <c r="C43" s="13" t="s">
        <v>73</v>
      </c>
      <c r="D43" s="14" t="s">
        <v>40</v>
      </c>
      <c r="E43" s="15">
        <v>1</v>
      </c>
      <c r="F43" s="16">
        <v>440</v>
      </c>
      <c r="G43" s="66">
        <f t="shared" si="0"/>
        <v>440</v>
      </c>
    </row>
    <row r="44" spans="2:7" ht="12.75">
      <c r="B44" s="12"/>
      <c r="C44" s="13"/>
      <c r="D44" s="14"/>
      <c r="E44" s="15"/>
      <c r="F44" s="16"/>
      <c r="G44" s="66"/>
    </row>
    <row r="45" spans="2:7" ht="12.75">
      <c r="B45" s="12"/>
      <c r="C45" s="13" t="s">
        <v>27</v>
      </c>
      <c r="D45" s="14" t="s">
        <v>17</v>
      </c>
      <c r="E45" s="15"/>
      <c r="F45" s="16"/>
      <c r="G45" s="32">
        <f>G18+G21+G23+G25+G27</f>
        <v>16725.593525</v>
      </c>
    </row>
    <row r="46" spans="2:7" ht="12.75">
      <c r="B46" s="12"/>
      <c r="C46" s="13"/>
      <c r="D46" s="14"/>
      <c r="E46" s="15"/>
      <c r="F46" s="16"/>
      <c r="G46" s="14"/>
    </row>
    <row r="47" spans="2:7" ht="12.75">
      <c r="B47" s="12">
        <v>6</v>
      </c>
      <c r="C47" s="13" t="s">
        <v>28</v>
      </c>
      <c r="D47" s="14" t="s">
        <v>21</v>
      </c>
      <c r="E47" s="35">
        <v>5</v>
      </c>
      <c r="F47" s="16"/>
      <c r="G47" s="32">
        <f>G45*E47/100</f>
        <v>836.2796762500001</v>
      </c>
    </row>
    <row r="48" spans="2:7" ht="12.75">
      <c r="B48" s="12"/>
      <c r="C48" s="13"/>
      <c r="D48" s="14"/>
      <c r="E48" s="15"/>
      <c r="F48" s="16"/>
      <c r="G48" s="14"/>
    </row>
    <row r="49" spans="2:7" ht="12.75">
      <c r="B49" s="12"/>
      <c r="C49" s="13" t="s">
        <v>29</v>
      </c>
      <c r="D49" s="14" t="s">
        <v>17</v>
      </c>
      <c r="E49" s="15"/>
      <c r="F49" s="16"/>
      <c r="G49" s="32">
        <f>G47+G45</f>
        <v>17561.87320125</v>
      </c>
    </row>
    <row r="50" spans="2:7" ht="12.75">
      <c r="B50" s="36"/>
      <c r="C50" s="37"/>
      <c r="D50" s="38"/>
      <c r="E50" s="39"/>
      <c r="F50" s="40"/>
      <c r="G50" s="38"/>
    </row>
    <row r="51" spans="2:7" ht="12.75">
      <c r="B51" s="42"/>
      <c r="C51" s="43" t="s">
        <v>30</v>
      </c>
      <c r="D51" s="44" t="s">
        <v>17</v>
      </c>
      <c r="E51" s="45"/>
      <c r="F51" s="46"/>
      <c r="G51" s="48">
        <f>G49</f>
        <v>17561.87320125</v>
      </c>
    </row>
    <row r="52" spans="2:7" ht="12.75">
      <c r="B52" s="7"/>
      <c r="C52" s="51" t="s">
        <v>31</v>
      </c>
      <c r="D52" s="54" t="s">
        <v>32</v>
      </c>
      <c r="E52" s="53">
        <v>3528.9</v>
      </c>
      <c r="F52" s="54"/>
      <c r="G52" s="54"/>
    </row>
    <row r="53" spans="2:7" ht="12.75">
      <c r="B53" s="57"/>
      <c r="C53" s="58" t="s">
        <v>52</v>
      </c>
      <c r="D53" s="59"/>
      <c r="E53" s="60"/>
      <c r="F53" s="59"/>
      <c r="G53" s="67">
        <f>G51/E52</f>
        <v>4.976585678610898</v>
      </c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 t="s">
        <v>34</v>
      </c>
      <c r="D59" s="1"/>
      <c r="E59" s="1"/>
      <c r="F59" s="1"/>
      <c r="G59" s="1"/>
    </row>
  </sheetData>
  <sheetProtection selectLockedCells="1" selectUnlockedCells="1"/>
  <mergeCells count="6">
    <mergeCell ref="B15:B16"/>
    <mergeCell ref="C15:C16"/>
    <mergeCell ref="D15:D16"/>
    <mergeCell ref="E15:E16"/>
    <mergeCell ref="F15:F16"/>
    <mergeCell ref="G15:G16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2013-08-29T05:17:11Z</cp:lastPrinted>
  <dcterms:modified xsi:type="dcterms:W3CDTF">2013-08-29T05:18:15Z</dcterms:modified>
  <cp:category/>
  <cp:version/>
  <cp:contentType/>
  <cp:contentStatus/>
</cp:coreProperties>
</file>