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<sst xmlns="http://schemas.openxmlformats.org/spreadsheetml/2006/main" count="158" uniqueCount="73">
  <si>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</si>
  <si>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</si>
  <si>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</si>
  <si>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</si>
  <si>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</si>
  <si>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</si>
  <si>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</si>
  <si>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</si>
  <si>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</si>
  <si>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</si>
  <si>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</si>
  <si>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</si>
  <si>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</si>
  <si>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</si>
  <si>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</si>
  <si>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</si>
  <si>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</si>
  <si>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</si>
  <si>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</si>
  <si>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</si>
  <si>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</si>
  <si>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</si>
  <si>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</si>
  <si>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</si>
  <si>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</si>
  <si>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</si>
  <si>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</si>
  <si>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</si>
  <si>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</si>
  <si>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</si>
  <si>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</si>
  <si>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Стоимость на  1 м2</t>
  </si>
  <si>
    <t>м2</t>
  </si>
  <si>
    <t>Директор ООО "Комсервис-Мелехово"</t>
  </si>
  <si>
    <t>С.Б. Сутягин</t>
  </si>
  <si>
    <t xml:space="preserve">                                          ООО "Комсерви-Мелехово" </t>
  </si>
  <si>
    <t>Материалы ГВС:</t>
  </si>
  <si>
    <t>ООО "Комсервис-Мелехово" ГВСметалл</t>
  </si>
  <si>
    <t>слес-сант 6час х 47,91 х 130%</t>
  </si>
  <si>
    <t>эл.газосв 6час х 47,91 х 150%</t>
  </si>
  <si>
    <t xml:space="preserve">                     пос. Мелехово  ул.Первомайская  дом № 72</t>
  </si>
  <si>
    <t xml:space="preserve">                     пос. Мелехово улица Первомайская дом № 72 </t>
  </si>
  <si>
    <t xml:space="preserve">                     пос. Мелехово улица Первомайская дом № 72</t>
  </si>
  <si>
    <t>слес-сант 4 час х 47,91 х 130%</t>
  </si>
  <si>
    <t>эл.газосв 4 час х 47,91 х 150%</t>
  </si>
  <si>
    <t>счетчик ВСКМ 65 № 005259</t>
  </si>
  <si>
    <t>шт</t>
  </si>
  <si>
    <t>фильтр ДУ 65</t>
  </si>
  <si>
    <t>фланец ДУ 65</t>
  </si>
  <si>
    <t xml:space="preserve">болт М 16х80 </t>
  </si>
  <si>
    <t>16(2 кг)137</t>
  </si>
  <si>
    <t>гайка М16</t>
  </si>
  <si>
    <t>16(0.6кг)88,89</t>
  </si>
  <si>
    <t>труба ф76</t>
  </si>
  <si>
    <t>м</t>
  </si>
  <si>
    <t>круг отрезной</t>
  </si>
  <si>
    <t>тех. Пластик</t>
  </si>
  <si>
    <t>кг</t>
  </si>
  <si>
    <t>счетчик ВСКМ 80 № 011225</t>
  </si>
  <si>
    <t>фильтр ДУ 80</t>
  </si>
  <si>
    <t>фланец ДУ 80</t>
  </si>
  <si>
    <t>переход 89х76 (черн)</t>
  </si>
  <si>
    <t>труба 89</t>
  </si>
  <si>
    <t>болт М 16</t>
  </si>
  <si>
    <t>120,6х0,6</t>
  </si>
  <si>
    <t>122,85х2</t>
  </si>
  <si>
    <t>счетчик ВСКМ 50 № 004673</t>
  </si>
  <si>
    <t>фильтр ДУ 50</t>
  </si>
  <si>
    <t>кран шаров. ДУ 50ч/м</t>
  </si>
  <si>
    <t>резьба ДУ 50</t>
  </si>
  <si>
    <t>муфта ДУ 50</t>
  </si>
  <si>
    <t>тех. Пластина</t>
  </si>
  <si>
    <t>Общая площадь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</si>
</sst>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">
      <selection activeCell="M43" sqref="M4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25</v>
      </c>
      <c r="I17" s="71"/>
    </row>
    <row r="18" spans="2:9" ht="65.25" customHeight="1" thickBot="1">
      <c r="B18" s="69"/>
      <c r="C18" s="69"/>
      <c r="D18" s="69"/>
      <c r="E18" s="69"/>
      <c r="F18" s="69"/>
      <c r="G18" s="69"/>
      <c r="H18" s="3" t="s">
        <v>26</v>
      </c>
      <c r="I18" s="3" t="s">
        <v>37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1379.81</v>
      </c>
      <c r="H20" s="51">
        <f>H21+H22</f>
        <v>459.94</v>
      </c>
      <c r="I20" s="42">
        <f>I21+I22</f>
        <v>919.8699999999999</v>
      </c>
    </row>
    <row r="21" spans="2:9" ht="12.75">
      <c r="B21" s="5"/>
      <c r="C21" s="11" t="s">
        <v>38</v>
      </c>
      <c r="D21" s="19"/>
      <c r="E21" s="27"/>
      <c r="F21" s="38"/>
      <c r="G21" s="27">
        <v>661.16</v>
      </c>
      <c r="H21" s="52">
        <v>220.39</v>
      </c>
      <c r="I21" s="43">
        <f>G21-H21</f>
        <v>440.77</v>
      </c>
    </row>
    <row r="22" spans="2:9" ht="12.75">
      <c r="B22" s="5"/>
      <c r="C22" s="11" t="s">
        <v>39</v>
      </c>
      <c r="D22" s="19"/>
      <c r="E22" s="27"/>
      <c r="F22" s="38"/>
      <c r="G22" s="27">
        <v>718.65</v>
      </c>
      <c r="H22" s="52">
        <v>239.55</v>
      </c>
      <c r="I22" s="43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416.70261999999997</v>
      </c>
      <c r="H23" s="53">
        <f>H20*E23/100</f>
        <v>138.90188</v>
      </c>
      <c r="I23" s="44">
        <f>I20*E23/100</f>
        <v>277.80073999999996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405.112216</v>
      </c>
      <c r="H25" s="53">
        <f>H20*E25/100</f>
        <v>135.038384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1051.277239</v>
      </c>
      <c r="H27" s="53">
        <f>H20*E27/100</f>
        <v>350.428286</v>
      </c>
      <c r="I27" s="44">
        <f>I20*E27/100</f>
        <v>700.8489529999999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26990.03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f>H30</f>
        <v>8718.27</v>
      </c>
      <c r="H30" s="53">
        <v>8718.27</v>
      </c>
      <c r="I30" s="44"/>
    </row>
    <row r="31" spans="2:9" ht="12.75">
      <c r="B31" s="5"/>
      <c r="C31" s="11" t="s">
        <v>24</v>
      </c>
      <c r="D31" s="19"/>
      <c r="E31" s="27"/>
      <c r="F31" s="38"/>
      <c r="G31" s="34">
        <f>I31</f>
        <v>18271.76</v>
      </c>
      <c r="H31" s="53"/>
      <c r="I31" s="44">
        <v>18271.76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30242.932074999997</v>
      </c>
      <c r="H34" s="54">
        <f>H20+H23+H25+H27+H29+H30</f>
        <v>9802.57855</v>
      </c>
      <c r="I34" s="45">
        <f>I20+I23+I25+I27+I29+I31</f>
        <v>20440.353525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7">
        <v>5</v>
      </c>
      <c r="F36" s="37"/>
      <c r="G36" s="33">
        <f>G34*E36/100</f>
        <v>1512.1466037499997</v>
      </c>
      <c r="H36" s="54">
        <f>H34*E36/100</f>
        <v>490.1289275</v>
      </c>
      <c r="I36" s="45">
        <f>I34*E36/100</f>
        <v>1022.0176762499999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31755.078678749996</v>
      </c>
      <c r="H38" s="54">
        <f>H36+H34</f>
        <v>10292.7074775</v>
      </c>
      <c r="I38" s="45">
        <f>I36+I34</f>
        <v>21462.37120125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31755.078678749996</v>
      </c>
      <c r="H42" s="56">
        <f>H40+H38</f>
        <v>10292.7074775</v>
      </c>
      <c r="I42" s="47">
        <f>I40+I38</f>
        <v>21462.37120125</v>
      </c>
      <c r="J42" s="63"/>
    </row>
    <row r="43" spans="2:9" ht="12.75">
      <c r="B43" s="8"/>
      <c r="C43" s="15" t="s">
        <v>72</v>
      </c>
      <c r="D43" s="23" t="s">
        <v>32</v>
      </c>
      <c r="E43" s="64">
        <v>4365.1</v>
      </c>
      <c r="F43" s="23"/>
      <c r="G43" s="31"/>
      <c r="H43" s="57"/>
      <c r="I43" s="48"/>
    </row>
    <row r="44" spans="2:9" ht="13.5" thickBot="1">
      <c r="B44" s="9"/>
      <c r="C44" s="16"/>
      <c r="D44" s="24"/>
      <c r="E44" s="32"/>
      <c r="F44" s="24"/>
      <c r="G44" s="36">
        <f>G42/E43</f>
        <v>7.274765452967857</v>
      </c>
      <c r="H44" s="58">
        <f>H42/E43</f>
        <v>2.357954566332959</v>
      </c>
      <c r="I44" s="49">
        <f>I42/E43</f>
        <v>4.916810886634899</v>
      </c>
    </row>
    <row r="45" spans="7:9" ht="12.75">
      <c r="G45" s="63"/>
      <c r="H45" s="63"/>
      <c r="I45" s="63"/>
    </row>
    <row r="46" spans="7:9" ht="12.75">
      <c r="G46" s="63"/>
      <c r="H46" s="63"/>
      <c r="I46" s="63"/>
    </row>
    <row r="47" spans="3:9" ht="12.75">
      <c r="C47" s="1"/>
      <c r="D47" s="65"/>
      <c r="E47" s="65"/>
      <c r="F47" s="65"/>
      <c r="G47" s="66"/>
      <c r="H47" s="66"/>
      <c r="I47" s="66"/>
    </row>
    <row r="48" spans="3:9" ht="12.75">
      <c r="C48" s="1"/>
      <c r="D48" s="65"/>
      <c r="E48" s="65"/>
      <c r="F48" s="65"/>
      <c r="G48" s="65"/>
      <c r="H48" s="65"/>
      <c r="I48" s="65"/>
    </row>
    <row r="49" spans="3:9" ht="12.75">
      <c r="C49" s="1"/>
      <c r="D49" s="65"/>
      <c r="E49" s="65"/>
      <c r="F49" s="65"/>
      <c r="G49" s="65"/>
      <c r="H49" s="65"/>
      <c r="I49" s="65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7"/>
  <sheetViews>
    <sheetView workbookViewId="0" topLeftCell="A22">
      <selection activeCell="C48" sqref="C4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3.7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28</v>
      </c>
      <c r="D21" s="19"/>
      <c r="E21" s="27"/>
      <c r="F21" s="38"/>
      <c r="G21" s="19">
        <v>220.39</v>
      </c>
    </row>
    <row r="22" spans="2:7" ht="12.75">
      <c r="B22" s="5"/>
      <c r="C22" s="11" t="s">
        <v>29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30</v>
      </c>
      <c r="D29" s="20"/>
      <c r="E29" s="28"/>
      <c r="F29" s="37"/>
      <c r="G29" s="59">
        <v>8718.27</v>
      </c>
    </row>
    <row r="30" spans="2:7" ht="12.75">
      <c r="B30" s="5"/>
      <c r="C30" s="11" t="s">
        <v>45</v>
      </c>
      <c r="D30" s="19" t="s">
        <v>46</v>
      </c>
      <c r="E30" s="27">
        <v>1</v>
      </c>
      <c r="F30" s="38">
        <v>5946.19</v>
      </c>
      <c r="G30" s="60">
        <v>5946.19</v>
      </c>
    </row>
    <row r="31" spans="2:7" ht="12.75">
      <c r="B31" s="5"/>
      <c r="C31" s="11" t="s">
        <v>47</v>
      </c>
      <c r="D31" s="19" t="s">
        <v>46</v>
      </c>
      <c r="E31" s="27">
        <v>1</v>
      </c>
      <c r="F31" s="38">
        <v>678.73</v>
      </c>
      <c r="G31" s="60">
        <v>678.73</v>
      </c>
    </row>
    <row r="32" spans="2:7" ht="12.75">
      <c r="B32" s="5"/>
      <c r="C32" s="12" t="s">
        <v>48</v>
      </c>
      <c r="D32" s="20" t="s">
        <v>46</v>
      </c>
      <c r="E32" s="28">
        <v>4</v>
      </c>
      <c r="F32" s="37">
        <v>299.7</v>
      </c>
      <c r="G32" s="59">
        <v>1198.8</v>
      </c>
    </row>
    <row r="33" spans="2:7" ht="12.75">
      <c r="B33" s="5"/>
      <c r="C33" s="12" t="s">
        <v>49</v>
      </c>
      <c r="D33" s="20" t="s">
        <v>46</v>
      </c>
      <c r="E33" s="28" t="s">
        <v>50</v>
      </c>
      <c r="F33" s="55">
        <v>137</v>
      </c>
      <c r="G33" s="20">
        <v>274</v>
      </c>
    </row>
    <row r="34" spans="2:7" ht="12.75">
      <c r="B34" s="5"/>
      <c r="C34" s="12" t="s">
        <v>51</v>
      </c>
      <c r="D34" s="20" t="s">
        <v>46</v>
      </c>
      <c r="E34" s="28" t="s">
        <v>52</v>
      </c>
      <c r="F34" s="55"/>
      <c r="G34" s="20">
        <v>53.33</v>
      </c>
    </row>
    <row r="35" spans="2:7" ht="12.75">
      <c r="B35" s="5"/>
      <c r="C35" s="12" t="s">
        <v>53</v>
      </c>
      <c r="D35" s="20" t="s">
        <v>54</v>
      </c>
      <c r="E35" s="26">
        <v>1</v>
      </c>
      <c r="F35" s="55">
        <v>260.22</v>
      </c>
      <c r="G35" s="20">
        <v>260.22</v>
      </c>
    </row>
    <row r="36" spans="2:7" ht="12.75">
      <c r="B36" s="5"/>
      <c r="C36" s="12" t="s">
        <v>55</v>
      </c>
      <c r="D36" s="20" t="s">
        <v>46</v>
      </c>
      <c r="E36" s="26">
        <v>1</v>
      </c>
      <c r="F36" s="55">
        <v>40</v>
      </c>
      <c r="G36" s="20">
        <v>40</v>
      </c>
    </row>
    <row r="37" spans="2:7" ht="12.75">
      <c r="B37" s="5"/>
      <c r="C37" s="12" t="s">
        <v>56</v>
      </c>
      <c r="D37" s="20" t="s">
        <v>57</v>
      </c>
      <c r="E37" s="26">
        <v>3</v>
      </c>
      <c r="F37" s="55">
        <v>89</v>
      </c>
      <c r="G37" s="20">
        <v>267</v>
      </c>
    </row>
    <row r="38" spans="2:7" ht="12.75">
      <c r="B38" s="5"/>
      <c r="C38" s="10" t="s">
        <v>14</v>
      </c>
      <c r="D38" s="20" t="s">
        <v>9</v>
      </c>
      <c r="E38" s="26"/>
      <c r="F38" s="37"/>
      <c r="G38" s="59">
        <f>G20+G23+G25+G27+G29</f>
        <v>9802.57855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>
        <v>6</v>
      </c>
      <c r="C40" s="10" t="s">
        <v>15</v>
      </c>
      <c r="D40" s="20" t="s">
        <v>11</v>
      </c>
      <c r="E40" s="26">
        <v>5</v>
      </c>
      <c r="F40" s="37"/>
      <c r="G40" s="59">
        <f>G38*E40/100</f>
        <v>490.1289275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 t="s">
        <v>16</v>
      </c>
      <c r="D42" s="20" t="s">
        <v>9</v>
      </c>
      <c r="E42" s="26"/>
      <c r="F42" s="37"/>
      <c r="G42" s="59">
        <f>G40+G38</f>
        <v>10292.7074775</v>
      </c>
    </row>
    <row r="43" spans="2:7" ht="12.75">
      <c r="B43" s="5"/>
      <c r="C43" s="10"/>
      <c r="D43" s="20"/>
      <c r="E43" s="26"/>
      <c r="F43" s="37"/>
      <c r="G43" s="20"/>
    </row>
    <row r="44" spans="2:7" ht="12.75">
      <c r="B44" s="5"/>
      <c r="C44" s="10"/>
      <c r="D44" s="20"/>
      <c r="E44" s="26"/>
      <c r="F44" s="37"/>
      <c r="G44" s="59"/>
    </row>
    <row r="45" spans="2:7" ht="13.5" thickBot="1">
      <c r="B45" s="6"/>
      <c r="C45" s="13"/>
      <c r="D45" s="21"/>
      <c r="E45" s="29"/>
      <c r="F45" s="39"/>
      <c r="G45" s="21"/>
    </row>
    <row r="46" spans="2:7" ht="13.5" thickBot="1">
      <c r="B46" s="7"/>
      <c r="C46" s="14" t="s">
        <v>21</v>
      </c>
      <c r="D46" s="22" t="s">
        <v>9</v>
      </c>
      <c r="E46" s="30"/>
      <c r="F46" s="40"/>
      <c r="G46" s="61">
        <f>G44+G42</f>
        <v>10292.7074775</v>
      </c>
    </row>
    <row r="47" spans="2:7" ht="12.75">
      <c r="B47" s="8"/>
      <c r="C47" s="15" t="s">
        <v>72</v>
      </c>
      <c r="D47" s="23" t="s">
        <v>32</v>
      </c>
      <c r="E47" s="31">
        <v>4365.1</v>
      </c>
      <c r="F47" s="23"/>
      <c r="G47" s="23"/>
    </row>
    <row r="48" spans="2:7" ht="13.5" thickBot="1">
      <c r="B48" s="9"/>
      <c r="C48" s="16" t="s">
        <v>31</v>
      </c>
      <c r="D48" s="24"/>
      <c r="E48" s="32"/>
      <c r="F48" s="24"/>
      <c r="G48" s="62">
        <f>G46/E47</f>
        <v>2.357954566332959</v>
      </c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 t="s">
        <v>17</v>
      </c>
      <c r="D57" s="1"/>
      <c r="E57" s="1"/>
      <c r="F57" s="1"/>
      <c r="G57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9"/>
  <sheetViews>
    <sheetView tabSelected="1" workbookViewId="0" topLeftCell="A22">
      <selection activeCell="F67" sqref="F6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33</v>
      </c>
      <c r="F4" s="1"/>
      <c r="G4" s="1"/>
    </row>
    <row r="5" spans="5:7" ht="12.75">
      <c r="E5" s="1"/>
      <c r="F5" s="1" t="s">
        <v>34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35</v>
      </c>
      <c r="D13" s="1"/>
      <c r="E13" s="1"/>
      <c r="F13" s="1"/>
      <c r="G13" s="2"/>
    </row>
    <row r="14" spans="2:7" ht="12.75">
      <c r="B14" s="1"/>
      <c r="C14" s="1" t="s">
        <v>42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9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919.87</v>
      </c>
    </row>
    <row r="21" spans="2:7" ht="12.75">
      <c r="B21" s="5"/>
      <c r="C21" s="11" t="s">
        <v>43</v>
      </c>
      <c r="D21" s="19"/>
      <c r="E21" s="27"/>
      <c r="F21" s="38"/>
      <c r="G21" s="19">
        <v>440.77</v>
      </c>
    </row>
    <row r="22" spans="2:7" ht="12.75">
      <c r="B22" s="5"/>
      <c r="C22" s="11" t="s">
        <v>44</v>
      </c>
      <c r="D22" s="19"/>
      <c r="E22" s="27"/>
      <c r="F22" s="38"/>
      <c r="G22" s="19">
        <v>479.1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277.80074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270.073832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700.848953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36</v>
      </c>
      <c r="D29" s="20"/>
      <c r="E29" s="28"/>
      <c r="F29" s="37"/>
      <c r="G29" s="59">
        <v>18271.76</v>
      </c>
    </row>
    <row r="30" spans="2:7" ht="12.75">
      <c r="B30" s="5"/>
      <c r="C30" s="11" t="s">
        <v>58</v>
      </c>
      <c r="D30" s="19" t="s">
        <v>46</v>
      </c>
      <c r="E30" s="27">
        <v>1</v>
      </c>
      <c r="F30" s="38">
        <v>7375.12</v>
      </c>
      <c r="G30" s="60">
        <f>E30*F30</f>
        <v>7375.12</v>
      </c>
    </row>
    <row r="31" spans="2:7" ht="12.75">
      <c r="B31" s="5"/>
      <c r="C31" s="11" t="s">
        <v>59</v>
      </c>
      <c r="D31" s="19" t="s">
        <v>46</v>
      </c>
      <c r="E31" s="27">
        <v>1</v>
      </c>
      <c r="F31" s="38">
        <v>2207</v>
      </c>
      <c r="G31" s="60">
        <f>E31*F31</f>
        <v>2207</v>
      </c>
    </row>
    <row r="32" spans="2:7" ht="12.75">
      <c r="B32" s="5"/>
      <c r="C32" s="12" t="s">
        <v>60</v>
      </c>
      <c r="D32" s="20" t="s">
        <v>46</v>
      </c>
      <c r="E32" s="28">
        <v>4</v>
      </c>
      <c r="F32" s="37">
        <v>318.6</v>
      </c>
      <c r="G32" s="60">
        <f>E32*F32</f>
        <v>1274.4</v>
      </c>
    </row>
    <row r="33" spans="2:7" ht="12.75">
      <c r="B33" s="5"/>
      <c r="C33" s="12" t="s">
        <v>61</v>
      </c>
      <c r="D33" s="20" t="s">
        <v>46</v>
      </c>
      <c r="E33" s="26">
        <v>2</v>
      </c>
      <c r="F33" s="37">
        <v>48.6</v>
      </c>
      <c r="G33" s="60">
        <f>E33*F33</f>
        <v>97.2</v>
      </c>
    </row>
    <row r="34" spans="2:7" ht="12.75">
      <c r="B34" s="5"/>
      <c r="C34" s="12" t="s">
        <v>62</v>
      </c>
      <c r="D34" s="20" t="s">
        <v>54</v>
      </c>
      <c r="E34" s="26">
        <v>3</v>
      </c>
      <c r="F34" s="37">
        <v>218</v>
      </c>
      <c r="G34" s="60">
        <f>E34*F34</f>
        <v>654</v>
      </c>
    </row>
    <row r="35" spans="2:7" ht="12.75">
      <c r="B35" s="5"/>
      <c r="C35" s="12" t="s">
        <v>63</v>
      </c>
      <c r="D35" s="20" t="s">
        <v>46</v>
      </c>
      <c r="E35" s="28">
        <v>16</v>
      </c>
      <c r="F35" s="55" t="s">
        <v>65</v>
      </c>
      <c r="G35" s="60">
        <v>245.7</v>
      </c>
    </row>
    <row r="36" spans="2:7" ht="12.75">
      <c r="B36" s="5"/>
      <c r="C36" s="12" t="s">
        <v>51</v>
      </c>
      <c r="D36" s="20" t="s">
        <v>46</v>
      </c>
      <c r="E36" s="26">
        <v>16</v>
      </c>
      <c r="F36" s="55" t="s">
        <v>64</v>
      </c>
      <c r="G36" s="60">
        <v>72.36</v>
      </c>
    </row>
    <row r="37" spans="2:7" ht="12.75">
      <c r="B37" s="5"/>
      <c r="C37" s="12" t="s">
        <v>66</v>
      </c>
      <c r="D37" s="20" t="s">
        <v>46</v>
      </c>
      <c r="E37" s="26">
        <v>1</v>
      </c>
      <c r="F37" s="55">
        <v>4810.08</v>
      </c>
      <c r="G37" s="60">
        <v>4810.08</v>
      </c>
    </row>
    <row r="38" spans="2:7" ht="12.75">
      <c r="B38" s="5"/>
      <c r="C38" s="12" t="s">
        <v>67</v>
      </c>
      <c r="D38" s="20" t="s">
        <v>46</v>
      </c>
      <c r="E38" s="26">
        <v>1</v>
      </c>
      <c r="F38" s="55">
        <v>506.36</v>
      </c>
      <c r="G38" s="60">
        <v>506.36</v>
      </c>
    </row>
    <row r="39" spans="2:7" ht="12.75">
      <c r="B39" s="5"/>
      <c r="C39" s="12" t="s">
        <v>68</v>
      </c>
      <c r="D39" s="20" t="s">
        <v>46</v>
      </c>
      <c r="E39" s="26">
        <v>1</v>
      </c>
      <c r="F39" s="55">
        <v>668.34</v>
      </c>
      <c r="G39" s="60">
        <v>668.34</v>
      </c>
    </row>
    <row r="40" spans="2:7" ht="12.75">
      <c r="B40" s="5"/>
      <c r="C40" s="12" t="s">
        <v>69</v>
      </c>
      <c r="D40" s="20" t="s">
        <v>46</v>
      </c>
      <c r="E40" s="26">
        <v>2</v>
      </c>
      <c r="F40" s="55">
        <v>20.7</v>
      </c>
      <c r="G40" s="60">
        <v>41.4</v>
      </c>
    </row>
    <row r="41" spans="2:7" ht="12.75">
      <c r="B41" s="5"/>
      <c r="C41" s="12" t="s">
        <v>70</v>
      </c>
      <c r="D41" s="20" t="s">
        <v>46</v>
      </c>
      <c r="E41" s="26">
        <v>1</v>
      </c>
      <c r="F41" s="55">
        <v>52.8</v>
      </c>
      <c r="G41" s="60">
        <v>52.8</v>
      </c>
    </row>
    <row r="42" spans="2:7" ht="12.75">
      <c r="B42" s="5"/>
      <c r="C42" s="12" t="s">
        <v>71</v>
      </c>
      <c r="D42" s="20" t="s">
        <v>57</v>
      </c>
      <c r="E42" s="26">
        <v>3</v>
      </c>
      <c r="F42" s="55">
        <v>89</v>
      </c>
      <c r="G42" s="60">
        <v>267</v>
      </c>
    </row>
    <row r="43" spans="2:7" ht="12.75">
      <c r="B43" s="5"/>
      <c r="C43" s="10" t="s">
        <v>14</v>
      </c>
      <c r="D43" s="20" t="s">
        <v>9</v>
      </c>
      <c r="E43" s="26"/>
      <c r="F43" s="37"/>
      <c r="G43" s="59">
        <f>G20+G23+G25+G27+G29</f>
        <v>20440.353525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>
        <v>6</v>
      </c>
      <c r="C45" s="10" t="s">
        <v>15</v>
      </c>
      <c r="D45" s="20" t="s">
        <v>11</v>
      </c>
      <c r="E45" s="26">
        <v>5</v>
      </c>
      <c r="F45" s="37"/>
      <c r="G45" s="59">
        <f>G43*E45/100</f>
        <v>1022.0176762499999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 t="s">
        <v>16</v>
      </c>
      <c r="D47" s="20" t="s">
        <v>9</v>
      </c>
      <c r="E47" s="26"/>
      <c r="F47" s="37"/>
      <c r="G47" s="59">
        <f>G45+G43</f>
        <v>21462.37120125</v>
      </c>
    </row>
    <row r="48" spans="2:7" ht="12.75">
      <c r="B48" s="5"/>
      <c r="C48" s="10"/>
      <c r="D48" s="20"/>
      <c r="E48" s="26"/>
      <c r="F48" s="37"/>
      <c r="G48" s="20"/>
    </row>
    <row r="49" spans="2:7" ht="12.75">
      <c r="B49" s="5"/>
      <c r="C49" s="10"/>
      <c r="D49" s="20"/>
      <c r="E49" s="26"/>
      <c r="F49" s="37"/>
      <c r="G49" s="59"/>
    </row>
    <row r="50" spans="2:7" ht="13.5" thickBot="1">
      <c r="B50" s="6"/>
      <c r="C50" s="13"/>
      <c r="D50" s="21"/>
      <c r="E50" s="29"/>
      <c r="F50" s="39"/>
      <c r="G50" s="21"/>
    </row>
    <row r="51" spans="2:7" ht="13.5" thickBot="1">
      <c r="B51" s="7"/>
      <c r="C51" s="14" t="s">
        <v>21</v>
      </c>
      <c r="D51" s="22" t="s">
        <v>9</v>
      </c>
      <c r="E51" s="30"/>
      <c r="F51" s="40"/>
      <c r="G51" s="61">
        <f>G49+G47</f>
        <v>21462.37120125</v>
      </c>
    </row>
    <row r="52" spans="2:7" ht="12.75">
      <c r="B52" s="8"/>
      <c r="C52" s="15" t="s">
        <v>72</v>
      </c>
      <c r="D52" s="23" t="s">
        <v>32</v>
      </c>
      <c r="E52" s="31">
        <v>4365.1</v>
      </c>
      <c r="F52" s="23"/>
      <c r="G52" s="23"/>
    </row>
    <row r="53" spans="2:7" ht="13.5" thickBot="1">
      <c r="B53" s="9"/>
      <c r="C53" s="16" t="s">
        <v>31</v>
      </c>
      <c r="D53" s="24"/>
      <c r="E53" s="32"/>
      <c r="F53" s="24"/>
      <c r="G53" s="62">
        <f>G51/E52</f>
        <v>4.916810886634899</v>
      </c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 t="s">
        <v>17</v>
      </c>
      <c r="D59" s="1"/>
      <c r="E59" s="1"/>
      <c r="F59" s="1"/>
      <c r="G59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2013-06-24T09:50:41Z</cp:lastPrinted>
  <dcterms:modified xsi:type="dcterms:W3CDTF">2013-06-24T09:51:58Z</dcterms:modified>
  <cp:category/>
  <cp:version/>
  <cp:contentType/>
  <cp:contentStatus/>
</cp:coreProperties>
</file>