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<sst xmlns="http://schemas.openxmlformats.org/spreadsheetml/2006/main" count="141" uniqueCount="61">
  <si>
    <t>" У Т В Е Р Ж Д А Ю "</t>
  </si>
  <si>
    <t>Директор ООО "Комсервис"</t>
  </si>
  <si>
    <t>А.В. Бочков</t>
  </si>
  <si>
    <t xml:space="preserve">                                                КАЛЬКУЛЯЦИЯ </t>
  </si>
  <si>
    <t xml:space="preserve">                     стоимости работ по установке общедомовых приборов учета (пластик)</t>
  </si>
  <si>
    <t xml:space="preserve">                                          ООО "Комсервис" </t>
  </si>
  <si>
    <t xml:space="preserve">                          пос. Мелехово улица Гагарина  дом № 6</t>
  </si>
  <si>
    <t>№№</t>
  </si>
  <si>
    <t>Статьи затрат</t>
  </si>
  <si>
    <t>Ед.изм.</t>
  </si>
  <si>
    <t>Кол-во</t>
  </si>
  <si>
    <t>Цена</t>
  </si>
  <si>
    <t>Сумма</t>
  </si>
  <si>
    <t>в том числе:</t>
  </si>
  <si>
    <t>ООО "Комсервис" ХВС</t>
  </si>
  <si>
    <t>ООО "Комсервис-Мелехово" ГВС</t>
  </si>
  <si>
    <t xml:space="preserve">Заработная плата  </t>
  </si>
  <si>
    <t>руб.</t>
  </si>
  <si>
    <t>слес-сант 3час х 47,91 х 130%</t>
  </si>
  <si>
    <t>эл.газосв 3час х 47,91 х 150%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</si>
  <si>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</si>
  <si>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</si>
  <si>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</si>
  <si>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</si>
  <si>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Материалы:</t>
  </si>
  <si>
    <t>ХВС</t>
  </si>
  <si>
    <t>ГВС</t>
  </si>
  <si>
    <t>Итого:</t>
  </si>
  <si>
    <t>Прибыль</t>
  </si>
  <si>
    <t>Всего</t>
  </si>
  <si>
    <t xml:space="preserve">Всего </t>
  </si>
  <si>
    <t>Общая площадь</t>
  </si>
  <si>
    <t>м2</t>
  </si>
  <si>
    <t>Стоимость на 1 м2</t>
  </si>
  <si>
    <t>Начальник ПЭО:                                                    С.В.Марова</t>
  </si>
  <si>
    <t xml:space="preserve">             стоимости работ по установке общедомовых приборов учета (пластик)</t>
  </si>
  <si>
    <t>слес-сант 1 час х 47,91 х 130%</t>
  </si>
  <si>
    <t>эл.газосв 1 час х 47,91 х 150%</t>
  </si>
  <si>
    <t>Материалы ХВС:</t>
  </si>
  <si>
    <t>счетчик ВСКМ 25</t>
  </si>
  <si>
    <t>шт</t>
  </si>
  <si>
    <t>фильтр Ду 25 лат.</t>
  </si>
  <si>
    <t>муфта комб. НР 32х1 РР</t>
  </si>
  <si>
    <t>муфта комб РР RC 32*1DH</t>
  </si>
  <si>
    <t>муфта соединительная  40</t>
  </si>
  <si>
    <t>счетчик воды ВСХ-25</t>
  </si>
  <si>
    <t>фильтр 1"отстойник латунь</t>
  </si>
  <si>
    <t>Стоимость на 1м2</t>
  </si>
  <si>
    <t>Директор ООО "Комсервис-Мелехово"</t>
  </si>
  <si>
    <t>С.Б. Сутягин</t>
  </si>
  <si>
    <t xml:space="preserve">              стоимости работ по установке общедомовых приборов учета (пластик)</t>
  </si>
  <si>
    <t xml:space="preserve">                                          ООО "Комсервис-Мелехово" </t>
  </si>
  <si>
    <t xml:space="preserve">                          пос. Мелехово улица Гагарина дом № 6</t>
  </si>
  <si>
    <t>слес-сант 2 час х 47,91 х 130%</t>
  </si>
  <si>
    <t>эл.газосв 2 час х 47,91 х 150%</t>
  </si>
  <si>
    <t>Материалы ГВС:</t>
  </si>
  <si>
    <t>муфта комбин.РР RC 32*1 ВР</t>
  </si>
  <si>
    <t>муфта комбиниров НР 32*1</t>
  </si>
  <si>
    <t>муфта переходная 40*32</t>
  </si>
  <si>
    <t>муфта соединительная 40</t>
  </si>
  <si>
    <t>шт.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</si>
</sst>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justify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0" fillId="0" borderId="11" xfId="0" applyBorder="1" applyAlignment="1">
      <alignment/>
    </xf>
    <xf numFmtId="166" fontId="2" fillId="0" borderId="11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4" xfId="0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0" fillId="0" borderId="19" xfId="0" applyBorder="1" applyAlignment="1">
      <alignment horizontal="center"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1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25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26" xfId="0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8" xfId="0" applyNumberFormat="1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10" xfId="0" applyNumberForma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0">
      <selection activeCell="H31" sqref="H3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9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  <c r="H17" s="4" t="s">
        <v>13</v>
      </c>
      <c r="I17" s="4"/>
    </row>
    <row r="18" spans="2:9" ht="54" customHeight="1">
      <c r="B18" s="3"/>
      <c r="C18" s="3"/>
      <c r="D18" s="3"/>
      <c r="E18" s="3"/>
      <c r="F18" s="3"/>
      <c r="G18" s="3"/>
      <c r="H18" s="5" t="s">
        <v>14</v>
      </c>
      <c r="I18" s="5" t="s">
        <v>15</v>
      </c>
    </row>
    <row r="19" spans="2:9" ht="12.75">
      <c r="B19" s="6"/>
      <c r="C19" s="7"/>
      <c r="D19" s="8"/>
      <c r="E19" s="9"/>
      <c r="F19" s="8"/>
      <c r="G19" s="9"/>
      <c r="H19" s="10"/>
      <c r="I19" s="11"/>
    </row>
    <row r="20" spans="2:9" ht="12.75">
      <c r="B20" s="12">
        <v>1</v>
      </c>
      <c r="C20" s="13" t="s">
        <v>16</v>
      </c>
      <c r="D20" s="14" t="s">
        <v>17</v>
      </c>
      <c r="E20" s="15"/>
      <c r="F20" s="16"/>
      <c r="G20" s="17">
        <f>G21+G22</f>
        <v>689.91</v>
      </c>
      <c r="H20" s="18">
        <f>H21+H22</f>
        <v>229.97</v>
      </c>
      <c r="I20" s="19">
        <f>I21+I22</f>
        <v>459.93999999999994</v>
      </c>
    </row>
    <row r="21" spans="2:9" ht="12.75">
      <c r="B21" s="12"/>
      <c r="C21" s="20" t="s">
        <v>18</v>
      </c>
      <c r="D21" s="21"/>
      <c r="E21" s="22"/>
      <c r="F21" s="23"/>
      <c r="G21" s="22">
        <v>330.58</v>
      </c>
      <c r="H21" s="24">
        <v>110.19</v>
      </c>
      <c r="I21" s="25">
        <f>G21-H21</f>
        <v>220.39</v>
      </c>
    </row>
    <row r="22" spans="2:9" ht="12.75">
      <c r="B22" s="12"/>
      <c r="C22" s="20" t="s">
        <v>19</v>
      </c>
      <c r="D22" s="21"/>
      <c r="E22" s="22"/>
      <c r="F22" s="23"/>
      <c r="G22" s="22">
        <v>359.33</v>
      </c>
      <c r="H22" s="24">
        <v>119.78</v>
      </c>
      <c r="I22" s="25">
        <f>G22-H22</f>
        <v>239.54999999999998</v>
      </c>
    </row>
    <row r="23" spans="2:9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17">
        <f>G20*E23/100</f>
        <v>208.35281999999998</v>
      </c>
      <c r="H23" s="26">
        <f>H20*E23/100</f>
        <v>69.45094</v>
      </c>
      <c r="I23" s="27">
        <f>I20*E23/100</f>
        <v>138.90187999999998</v>
      </c>
    </row>
    <row r="24" spans="2:9" ht="12.75">
      <c r="B24" s="12"/>
      <c r="C24" s="13"/>
      <c r="D24" s="14"/>
      <c r="E24" s="15"/>
      <c r="F24" s="16"/>
      <c r="G24" s="28"/>
      <c r="H24" s="26"/>
      <c r="I24" s="27"/>
    </row>
    <row r="25" spans="2:9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17">
        <f>G20*E25/100</f>
        <v>202.55757599999998</v>
      </c>
      <c r="H25" s="26">
        <f>H20*E25/100</f>
        <v>67.519192</v>
      </c>
      <c r="I25" s="27">
        <f>I20*E25/100</f>
        <v>135.03838399999998</v>
      </c>
    </row>
    <row r="26" spans="2:9" ht="12.75">
      <c r="B26" s="12"/>
      <c r="C26" s="13"/>
      <c r="D26" s="14"/>
      <c r="E26" s="15"/>
      <c r="F26" s="16"/>
      <c r="G26" s="28"/>
      <c r="H26" s="26"/>
      <c r="I26" s="27"/>
    </row>
    <row r="27" spans="2:9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17">
        <f>G20*E27/100</f>
        <v>525.642429</v>
      </c>
      <c r="H27" s="26">
        <f>H20*E27/100</f>
        <v>175.214143</v>
      </c>
      <c r="I27" s="27">
        <f>I20*E27/100</f>
        <v>350.42828599999996</v>
      </c>
    </row>
    <row r="28" spans="2:9" ht="12.75">
      <c r="B28" s="12"/>
      <c r="C28" s="13"/>
      <c r="D28" s="14"/>
      <c r="E28" s="15"/>
      <c r="F28" s="16"/>
      <c r="G28" s="28"/>
      <c r="H28" s="26"/>
      <c r="I28" s="27"/>
    </row>
    <row r="29" spans="2:9" ht="12.75">
      <c r="B29" s="12">
        <v>5</v>
      </c>
      <c r="C29" s="13" t="s">
        <v>24</v>
      </c>
      <c r="D29" s="14"/>
      <c r="E29" s="28"/>
      <c r="F29" s="16"/>
      <c r="G29" s="17">
        <f>G30+G31</f>
        <v>10672.1</v>
      </c>
      <c r="H29" s="26"/>
      <c r="I29" s="27"/>
    </row>
    <row r="30" spans="2:9" ht="12.75">
      <c r="B30" s="12"/>
      <c r="C30" s="20" t="s">
        <v>25</v>
      </c>
      <c r="D30" s="21"/>
      <c r="E30" s="22"/>
      <c r="F30" s="23"/>
      <c r="G30" s="29">
        <f>H30</f>
        <v>4337.17</v>
      </c>
      <c r="H30" s="26">
        <v>4337.17</v>
      </c>
      <c r="I30" s="27"/>
    </row>
    <row r="31" spans="2:9" ht="12.75">
      <c r="B31" s="12"/>
      <c r="C31" s="20" t="s">
        <v>26</v>
      </c>
      <c r="D31" s="21"/>
      <c r="E31" s="22"/>
      <c r="F31" s="23"/>
      <c r="G31" s="29">
        <f>I31</f>
        <v>6334.93</v>
      </c>
      <c r="H31" s="26"/>
      <c r="I31" s="27">
        <v>6334.93</v>
      </c>
    </row>
    <row r="32" spans="2:9" ht="12.75">
      <c r="B32" s="12"/>
      <c r="C32" s="13"/>
      <c r="D32" s="14"/>
      <c r="E32" s="28"/>
      <c r="F32" s="16"/>
      <c r="G32" s="17"/>
      <c r="H32" s="26"/>
      <c r="I32" s="27"/>
    </row>
    <row r="33" spans="2:9" ht="12.75">
      <c r="B33" s="12"/>
      <c r="C33" s="13"/>
      <c r="D33" s="14"/>
      <c r="E33" s="15"/>
      <c r="F33" s="16"/>
      <c r="G33" s="28"/>
      <c r="H33" s="26"/>
      <c r="I33" s="27"/>
    </row>
    <row r="34" spans="2:9" ht="12.75">
      <c r="B34" s="12"/>
      <c r="C34" s="13" t="s">
        <v>27</v>
      </c>
      <c r="D34" s="14" t="s">
        <v>17</v>
      </c>
      <c r="E34" s="15"/>
      <c r="F34" s="16"/>
      <c r="G34" s="17">
        <f>G20+G23+G25+G27+G29</f>
        <v>12298.562825</v>
      </c>
      <c r="H34" s="30">
        <f>H20+H23+H25+H27+H29+H30</f>
        <v>4879.324275</v>
      </c>
      <c r="I34" s="31">
        <f>I20+I23+I25+I27+I29+I31</f>
        <v>7419.23855</v>
      </c>
    </row>
    <row r="35" spans="2:9" ht="12.75">
      <c r="B35" s="12"/>
      <c r="C35" s="13"/>
      <c r="D35" s="14"/>
      <c r="E35" s="15"/>
      <c r="F35" s="16"/>
      <c r="G35" s="28"/>
      <c r="H35" s="32"/>
      <c r="I35" s="33"/>
    </row>
    <row r="36" spans="2:9" ht="12.75">
      <c r="B36" s="12">
        <v>6</v>
      </c>
      <c r="C36" s="13" t="s">
        <v>28</v>
      </c>
      <c r="D36" s="14" t="s">
        <v>21</v>
      </c>
      <c r="E36" s="34">
        <v>5</v>
      </c>
      <c r="F36" s="16"/>
      <c r="G36" s="17">
        <f>G34*E36/100</f>
        <v>614.9281412500001</v>
      </c>
      <c r="H36" s="30">
        <f>H34*E36/100</f>
        <v>243.96621374999998</v>
      </c>
      <c r="I36" s="31">
        <f>I34*E36/100</f>
        <v>370.9619275</v>
      </c>
    </row>
    <row r="37" spans="2:9" ht="12.75">
      <c r="B37" s="12"/>
      <c r="C37" s="13"/>
      <c r="D37" s="14"/>
      <c r="E37" s="15"/>
      <c r="F37" s="16"/>
      <c r="G37" s="28"/>
      <c r="H37" s="32"/>
      <c r="I37" s="33"/>
    </row>
    <row r="38" spans="2:9" ht="12.75">
      <c r="B38" s="12"/>
      <c r="C38" s="13" t="s">
        <v>29</v>
      </c>
      <c r="D38" s="14" t="s">
        <v>17</v>
      </c>
      <c r="E38" s="15"/>
      <c r="F38" s="16"/>
      <c r="G38" s="17">
        <f>G36+G34</f>
        <v>12913.490966250001</v>
      </c>
      <c r="H38" s="30">
        <f>H36+H34</f>
        <v>5123.29048875</v>
      </c>
      <c r="I38" s="31">
        <f>I36+I34</f>
        <v>7790.2004775000005</v>
      </c>
    </row>
    <row r="39" spans="2:9" ht="12.75">
      <c r="B39" s="12"/>
      <c r="C39" s="13"/>
      <c r="D39" s="14"/>
      <c r="E39" s="15"/>
      <c r="F39" s="16"/>
      <c r="G39" s="28"/>
      <c r="H39" s="26"/>
      <c r="I39" s="27"/>
    </row>
    <row r="40" spans="2:9" ht="12.75">
      <c r="B40" s="12"/>
      <c r="C40" s="13"/>
      <c r="D40" s="14"/>
      <c r="E40" s="15"/>
      <c r="F40" s="16"/>
      <c r="G40" s="17"/>
      <c r="H40" s="26"/>
      <c r="I40" s="27"/>
    </row>
    <row r="41" spans="2:9" ht="12.75">
      <c r="B41" s="35"/>
      <c r="C41" s="36"/>
      <c r="D41" s="37"/>
      <c r="E41" s="38"/>
      <c r="F41" s="39"/>
      <c r="G41" s="38"/>
      <c r="H41" s="26"/>
      <c r="I41" s="27"/>
    </row>
    <row r="42" spans="2:10" ht="12.75">
      <c r="B42" s="40"/>
      <c r="C42" s="41" t="s">
        <v>30</v>
      </c>
      <c r="D42" s="42" t="s">
        <v>17</v>
      </c>
      <c r="E42" s="43"/>
      <c r="F42" s="44"/>
      <c r="G42" s="45">
        <f>G40+G38</f>
        <v>12913.490966250001</v>
      </c>
      <c r="H42" s="46">
        <f>H40+H38</f>
        <v>5123.29048875</v>
      </c>
      <c r="I42" s="47">
        <f>I40+I38</f>
        <v>7790.2004775000005</v>
      </c>
      <c r="J42" s="48"/>
    </row>
    <row r="43" spans="2:9" ht="12.75">
      <c r="B43" s="7"/>
      <c r="C43" s="49" t="s">
        <v>31</v>
      </c>
      <c r="D43" s="50" t="s">
        <v>32</v>
      </c>
      <c r="E43" s="51">
        <v>873.1</v>
      </c>
      <c r="F43" s="50"/>
      <c r="G43" s="51"/>
      <c r="H43" s="52"/>
      <c r="I43" s="53"/>
    </row>
    <row r="44" spans="2:9" ht="12.75">
      <c r="B44" s="54"/>
      <c r="C44" s="55" t="s">
        <v>33</v>
      </c>
      <c r="D44" s="56"/>
      <c r="E44" s="57"/>
      <c r="F44" s="56"/>
      <c r="G44" s="58">
        <f>G42/E43</f>
        <v>14.790391669052802</v>
      </c>
      <c r="H44" s="59">
        <f>H42/E43</f>
        <v>5.86793092286107</v>
      </c>
      <c r="I44" s="60">
        <f>I42/E43</f>
        <v>8.922460746191732</v>
      </c>
    </row>
    <row r="46" spans="7:9" ht="12.75">
      <c r="G46" s="48"/>
      <c r="H46" s="48"/>
      <c r="I46" s="48"/>
    </row>
    <row r="47" spans="3:9" ht="12.75">
      <c r="C47" s="1"/>
      <c r="D47" s="61"/>
      <c r="E47" s="61"/>
      <c r="F47" s="61"/>
      <c r="G47" s="62"/>
      <c r="H47" s="62"/>
      <c r="I47" s="62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7">
    <mergeCell ref="B17:B18"/>
    <mergeCell ref="C17:C18"/>
    <mergeCell ref="D17:D18"/>
    <mergeCell ref="E17:E18"/>
    <mergeCell ref="F17:F18"/>
    <mergeCell ref="G17:G18"/>
    <mergeCell ref="H17:I17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7"/>
  <sheetViews>
    <sheetView workbookViewId="0" topLeftCell="A10">
      <selection activeCell="C14" sqref="C1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35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7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2:7" ht="4.5" customHeight="1">
      <c r="B18" s="3"/>
      <c r="C18" s="3"/>
      <c r="D18" s="3"/>
      <c r="E18" s="3"/>
      <c r="F18" s="3"/>
      <c r="G18" s="3"/>
    </row>
    <row r="19" spans="2:7" ht="12.75">
      <c r="B19" s="6"/>
      <c r="C19" s="7"/>
      <c r="D19" s="8"/>
      <c r="E19" s="9"/>
      <c r="F19" s="8"/>
      <c r="G19" s="8"/>
    </row>
    <row r="20" spans="2:7" ht="12.75">
      <c r="B20" s="12">
        <v>1</v>
      </c>
      <c r="C20" s="13" t="s">
        <v>16</v>
      </c>
      <c r="D20" s="14" t="s">
        <v>17</v>
      </c>
      <c r="E20" s="15"/>
      <c r="F20" s="16"/>
      <c r="G20" s="63">
        <f>G21+G22</f>
        <v>0</v>
      </c>
    </row>
    <row r="21" spans="2:7" ht="12.75">
      <c r="B21" s="12"/>
      <c r="C21" s="20" t="s">
        <v>36</v>
      </c>
      <c r="D21" s="21"/>
      <c r="E21" s="22"/>
      <c r="F21" s="23"/>
      <c r="G21" s="21"/>
    </row>
    <row r="22" spans="2:7" ht="12.75">
      <c r="B22" s="12"/>
      <c r="C22" s="20" t="s">
        <v>37</v>
      </c>
      <c r="D22" s="21"/>
      <c r="E22" s="22"/>
      <c r="F22" s="23"/>
      <c r="G22" s="21"/>
    </row>
    <row r="23" spans="2:7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63">
        <f>G20*E23/100</f>
        <v>0</v>
      </c>
    </row>
    <row r="24" spans="2:7" ht="12.75">
      <c r="B24" s="12"/>
      <c r="C24" s="13"/>
      <c r="D24" s="14"/>
      <c r="E24" s="15"/>
      <c r="F24" s="16"/>
      <c r="G24" s="14"/>
    </row>
    <row r="25" spans="2:7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63">
        <f>G20*E25/100</f>
        <v>0</v>
      </c>
    </row>
    <row r="26" spans="2:7" ht="12.75">
      <c r="B26" s="12"/>
      <c r="C26" s="13"/>
      <c r="D26" s="14"/>
      <c r="E26" s="15"/>
      <c r="F26" s="16"/>
      <c r="G26" s="14"/>
    </row>
    <row r="27" spans="2:7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63">
        <f>G20*E27/100</f>
        <v>0</v>
      </c>
    </row>
    <row r="28" spans="2:7" ht="12.75">
      <c r="B28" s="12"/>
      <c r="C28" s="13"/>
      <c r="D28" s="14"/>
      <c r="E28" s="15"/>
      <c r="F28" s="16"/>
      <c r="G28" s="14"/>
    </row>
    <row r="29" spans="2:7" ht="12.75">
      <c r="B29" s="12">
        <v>5</v>
      </c>
      <c r="C29" s="13" t="s">
        <v>38</v>
      </c>
      <c r="D29" s="14"/>
      <c r="E29" s="28"/>
      <c r="F29" s="16"/>
      <c r="G29" s="63">
        <f>G30+G31+G32+G33+G34+G35+G36</f>
        <v>-1767</v>
      </c>
    </row>
    <row r="30" spans="2:7" ht="12.75">
      <c r="B30" s="12"/>
      <c r="C30" s="20" t="s">
        <v>39</v>
      </c>
      <c r="D30" s="21" t="s">
        <v>40</v>
      </c>
      <c r="E30" s="22"/>
      <c r="F30" s="23"/>
      <c r="G30" s="64"/>
    </row>
    <row r="31" spans="2:7" ht="12.75">
      <c r="B31" s="12"/>
      <c r="C31" s="20" t="s">
        <v>41</v>
      </c>
      <c r="D31" s="21" t="s">
        <v>40</v>
      </c>
      <c r="E31" s="22"/>
      <c r="F31" s="23"/>
      <c r="G31" s="64"/>
    </row>
    <row r="32" spans="2:7" ht="12.75">
      <c r="B32" s="12"/>
      <c r="C32" s="20" t="s">
        <v>42</v>
      </c>
      <c r="D32" s="21" t="s">
        <v>40</v>
      </c>
      <c r="E32" s="22"/>
      <c r="F32" s="23"/>
      <c r="G32" s="64"/>
    </row>
    <row r="33" spans="2:7" ht="12.75">
      <c r="B33" s="12"/>
      <c r="C33" s="20" t="s">
        <v>43</v>
      </c>
      <c r="D33" s="21" t="s">
        <v>40</v>
      </c>
      <c r="E33" s="22"/>
      <c r="F33" s="23"/>
      <c r="G33" s="64"/>
    </row>
    <row r="34" spans="2:7" ht="12.75">
      <c r="B34" s="12"/>
      <c r="C34" s="20" t="s">
        <v>44</v>
      </c>
      <c r="D34" s="21" t="s">
        <v>40</v>
      </c>
      <c r="E34" s="22"/>
      <c r="F34" s="23"/>
      <c r="G34" s="64"/>
    </row>
    <row r="35" spans="2:7" ht="12.75">
      <c r="B35" s="12"/>
      <c r="C35" s="20" t="s">
        <v>45</v>
      </c>
      <c r="D35" s="21" t="s">
        <v>40</v>
      </c>
      <c r="E35" s="22">
        <v>1</v>
      </c>
      <c r="F35" s="23">
        <v>-1560</v>
      </c>
      <c r="G35" s="64">
        <f>E35*F35</f>
        <v>-1560</v>
      </c>
    </row>
    <row r="36" spans="2:7" ht="12.75">
      <c r="B36" s="12"/>
      <c r="C36" s="20" t="s">
        <v>46</v>
      </c>
      <c r="D36" s="21" t="s">
        <v>40</v>
      </c>
      <c r="E36" s="22">
        <v>1</v>
      </c>
      <c r="F36" s="23">
        <v>-207</v>
      </c>
      <c r="G36" s="64">
        <f>E36*F36</f>
        <v>-207</v>
      </c>
    </row>
    <row r="37" spans="2:7" ht="12.75">
      <c r="B37" s="12"/>
      <c r="C37" s="20"/>
      <c r="D37" s="21"/>
      <c r="E37" s="22"/>
      <c r="F37" s="23"/>
      <c r="G37" s="64"/>
    </row>
    <row r="38" spans="2:7" ht="12.75">
      <c r="B38" s="12"/>
      <c r="C38" s="65" t="s">
        <v>27</v>
      </c>
      <c r="D38" s="66" t="s">
        <v>17</v>
      </c>
      <c r="E38" s="67"/>
      <c r="F38" s="68"/>
      <c r="G38" s="69">
        <f>G20+G23+G25+G27+G29</f>
        <v>-1767</v>
      </c>
    </row>
    <row r="39" spans="2:7" ht="12.75">
      <c r="B39" s="12"/>
      <c r="C39" s="65"/>
      <c r="D39" s="66"/>
      <c r="E39" s="67"/>
      <c r="F39" s="68"/>
      <c r="G39" s="66"/>
    </row>
    <row r="40" spans="2:7" ht="12.75">
      <c r="B40" s="12">
        <v>6</v>
      </c>
      <c r="C40" s="13" t="s">
        <v>28</v>
      </c>
      <c r="D40" s="14" t="s">
        <v>21</v>
      </c>
      <c r="E40" s="34">
        <v>5</v>
      </c>
      <c r="F40" s="16"/>
      <c r="G40" s="63">
        <f>G38*E40/100</f>
        <v>-88.35</v>
      </c>
    </row>
    <row r="41" spans="2:7" ht="12.75">
      <c r="B41" s="12"/>
      <c r="C41" s="13"/>
      <c r="D41" s="14"/>
      <c r="E41" s="15"/>
      <c r="F41" s="16"/>
      <c r="G41" s="14"/>
    </row>
    <row r="42" spans="2:7" ht="12.75">
      <c r="B42" s="12"/>
      <c r="C42" s="13" t="s">
        <v>29</v>
      </c>
      <c r="D42" s="14" t="s">
        <v>17</v>
      </c>
      <c r="E42" s="15"/>
      <c r="F42" s="16"/>
      <c r="G42" s="63">
        <f>G40+G38</f>
        <v>-1855.35</v>
      </c>
    </row>
    <row r="43" spans="2:7" ht="12.75">
      <c r="B43" s="12"/>
      <c r="C43" s="13"/>
      <c r="D43" s="14"/>
      <c r="E43" s="15"/>
      <c r="F43" s="16"/>
      <c r="G43" s="14"/>
    </row>
    <row r="44" spans="2:7" ht="12.75">
      <c r="B44" s="12"/>
      <c r="C44" s="13"/>
      <c r="D44" s="14"/>
      <c r="E44" s="15"/>
      <c r="F44" s="16"/>
      <c r="G44" s="63"/>
    </row>
    <row r="45" spans="2:7" ht="12.75">
      <c r="B45" s="35"/>
      <c r="C45" s="36"/>
      <c r="D45" s="37"/>
      <c r="E45" s="38"/>
      <c r="F45" s="39"/>
      <c r="G45" s="37"/>
    </row>
    <row r="46" spans="2:7" ht="12.75">
      <c r="B46" s="40"/>
      <c r="C46" s="41" t="s">
        <v>30</v>
      </c>
      <c r="D46" s="42" t="s">
        <v>17</v>
      </c>
      <c r="E46" s="43"/>
      <c r="F46" s="44"/>
      <c r="G46" s="70">
        <f>G44+G42</f>
        <v>-1855.35</v>
      </c>
    </row>
    <row r="47" spans="2:7" ht="12.75">
      <c r="B47" s="7"/>
      <c r="C47" s="49" t="s">
        <v>31</v>
      </c>
      <c r="D47" s="50" t="s">
        <v>32</v>
      </c>
      <c r="E47" s="51">
        <v>873.1</v>
      </c>
      <c r="F47" s="50"/>
      <c r="G47" s="71"/>
    </row>
    <row r="48" spans="2:7" ht="12.75">
      <c r="B48" s="54"/>
      <c r="C48" s="55" t="s">
        <v>47</v>
      </c>
      <c r="D48" s="56"/>
      <c r="E48" s="57"/>
      <c r="F48" s="56"/>
      <c r="G48" s="72">
        <f>G46/E47</f>
        <v>-2.125014316802199</v>
      </c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 t="s">
        <v>34</v>
      </c>
      <c r="D57" s="1"/>
      <c r="E57" s="1"/>
      <c r="F57" s="1"/>
      <c r="G57" s="1"/>
    </row>
  </sheetData>
  <sheetProtection selectLockedCells="1" selectUnlockedCells="1"/>
  <mergeCells count="6">
    <mergeCell ref="B17:B18"/>
    <mergeCell ref="C17:C18"/>
    <mergeCell ref="D17:D18"/>
    <mergeCell ref="E17:E18"/>
    <mergeCell ref="F17:F18"/>
    <mergeCell ref="G17:G18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3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48</v>
      </c>
      <c r="F4" s="1"/>
      <c r="G4" s="1"/>
    </row>
    <row r="5" spans="5:7" ht="12.75">
      <c r="E5" s="1"/>
      <c r="F5" s="1" t="s">
        <v>49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50</v>
      </c>
      <c r="C12" s="1"/>
      <c r="D12" s="1"/>
      <c r="E12" s="1"/>
      <c r="F12" s="1"/>
    </row>
    <row r="13" spans="2:7" ht="12.75">
      <c r="B13" s="1"/>
      <c r="C13" s="1" t="s">
        <v>51</v>
      </c>
      <c r="D13" s="1"/>
      <c r="E13" s="1"/>
      <c r="F13" s="1"/>
      <c r="G13" s="2"/>
    </row>
    <row r="14" spans="2:7" ht="12.75">
      <c r="B14" s="1"/>
      <c r="C14" s="1" t="s">
        <v>52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7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2:7" ht="4.5" customHeight="1">
      <c r="B18" s="3"/>
      <c r="C18" s="3"/>
      <c r="D18" s="3"/>
      <c r="E18" s="3"/>
      <c r="F18" s="3"/>
      <c r="G18" s="3"/>
    </row>
    <row r="19" spans="2:7" ht="12.75">
      <c r="B19" s="6"/>
      <c r="C19" s="7"/>
      <c r="D19" s="8"/>
      <c r="E19" s="9"/>
      <c r="F19" s="8"/>
      <c r="G19" s="8"/>
    </row>
    <row r="20" spans="2:7" ht="12.75">
      <c r="B20" s="12">
        <v>1</v>
      </c>
      <c r="C20" s="13" t="s">
        <v>16</v>
      </c>
      <c r="D20" s="14" t="s">
        <v>17</v>
      </c>
      <c r="E20" s="15"/>
      <c r="F20" s="16"/>
      <c r="G20" s="63">
        <f>G21+G22</f>
        <v>459.94</v>
      </c>
    </row>
    <row r="21" spans="2:7" ht="12.75">
      <c r="B21" s="12"/>
      <c r="C21" s="20" t="s">
        <v>53</v>
      </c>
      <c r="D21" s="21"/>
      <c r="E21" s="22"/>
      <c r="F21" s="23"/>
      <c r="G21" s="21">
        <v>220.39</v>
      </c>
    </row>
    <row r="22" spans="2:7" ht="12.75">
      <c r="B22" s="12"/>
      <c r="C22" s="20" t="s">
        <v>54</v>
      </c>
      <c r="D22" s="21"/>
      <c r="E22" s="22"/>
      <c r="F22" s="23"/>
      <c r="G22" s="21">
        <v>239.55</v>
      </c>
    </row>
    <row r="23" spans="2:7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63">
        <f>G20*E23/100</f>
        <v>138.90188</v>
      </c>
    </row>
    <row r="24" spans="2:7" ht="12.75">
      <c r="B24" s="12"/>
      <c r="C24" s="13"/>
      <c r="D24" s="14"/>
      <c r="E24" s="15"/>
      <c r="F24" s="16"/>
      <c r="G24" s="14"/>
    </row>
    <row r="25" spans="2:7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63">
        <f>G20*E25/100</f>
        <v>135.038384</v>
      </c>
    </row>
    <row r="26" spans="2:7" ht="12.75">
      <c r="B26" s="12"/>
      <c r="C26" s="13"/>
      <c r="D26" s="14"/>
      <c r="E26" s="15"/>
      <c r="F26" s="16"/>
      <c r="G26" s="14"/>
    </row>
    <row r="27" spans="2:7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63">
        <f>G20*E27/100</f>
        <v>350.428286</v>
      </c>
    </row>
    <row r="28" spans="2:7" ht="12.75">
      <c r="B28" s="12"/>
      <c r="C28" s="13"/>
      <c r="D28" s="14"/>
      <c r="E28" s="15"/>
      <c r="F28" s="16"/>
      <c r="G28" s="14"/>
    </row>
    <row r="29" spans="2:7" ht="12.75">
      <c r="B29" s="12">
        <v>5</v>
      </c>
      <c r="C29" s="13" t="s">
        <v>55</v>
      </c>
      <c r="D29" s="14"/>
      <c r="E29" s="28"/>
      <c r="F29" s="16"/>
      <c r="G29" s="63">
        <v>6334.93</v>
      </c>
    </row>
    <row r="30" spans="2:7" ht="12.75">
      <c r="B30" s="12"/>
      <c r="C30" s="20" t="s">
        <v>39</v>
      </c>
      <c r="D30" s="21" t="s">
        <v>40</v>
      </c>
      <c r="E30" s="22">
        <v>2</v>
      </c>
      <c r="F30" s="23">
        <v>2770</v>
      </c>
      <c r="G30" s="64">
        <f aca="true" t="shared" si="0" ref="G30:G36">E30*F30</f>
        <v>5540</v>
      </c>
    </row>
    <row r="31" spans="2:7" ht="12.75">
      <c r="B31" s="12"/>
      <c r="C31" s="20" t="s">
        <v>41</v>
      </c>
      <c r="D31" s="21" t="s">
        <v>40</v>
      </c>
      <c r="E31" s="22">
        <v>2</v>
      </c>
      <c r="F31" s="23">
        <v>216.89</v>
      </c>
      <c r="G31" s="64">
        <f t="shared" si="0"/>
        <v>433.78</v>
      </c>
    </row>
    <row r="32" spans="2:7" ht="12.75">
      <c r="B32" s="12"/>
      <c r="C32" s="20" t="s">
        <v>56</v>
      </c>
      <c r="D32" s="21" t="s">
        <v>40</v>
      </c>
      <c r="E32" s="22">
        <v>1</v>
      </c>
      <c r="F32" s="23">
        <v>92</v>
      </c>
      <c r="G32" s="64">
        <f t="shared" si="0"/>
        <v>92</v>
      </c>
    </row>
    <row r="33" spans="2:7" ht="12.75">
      <c r="B33" s="12"/>
      <c r="C33" s="20" t="s">
        <v>56</v>
      </c>
      <c r="D33" s="21" t="s">
        <v>40</v>
      </c>
      <c r="E33" s="22">
        <v>1</v>
      </c>
      <c r="F33" s="23">
        <v>43.32</v>
      </c>
      <c r="G33" s="64">
        <f t="shared" si="0"/>
        <v>43.32</v>
      </c>
    </row>
    <row r="34" spans="2:7" ht="12.75">
      <c r="B34" s="12"/>
      <c r="C34" s="20" t="s">
        <v>57</v>
      </c>
      <c r="D34" s="21" t="s">
        <v>40</v>
      </c>
      <c r="E34" s="22">
        <v>2</v>
      </c>
      <c r="F34" s="23">
        <v>95</v>
      </c>
      <c r="G34" s="64">
        <f>E34*F34</f>
        <v>190</v>
      </c>
    </row>
    <row r="35" spans="2:7" ht="12.75">
      <c r="B35" s="12"/>
      <c r="C35" s="20" t="s">
        <v>58</v>
      </c>
      <c r="D35" s="21" t="s">
        <v>40</v>
      </c>
      <c r="E35" s="22">
        <v>2</v>
      </c>
      <c r="F35" s="23">
        <v>9.915</v>
      </c>
      <c r="G35" s="64">
        <f t="shared" si="0"/>
        <v>19.83</v>
      </c>
    </row>
    <row r="36" spans="2:7" ht="12.75">
      <c r="B36" s="12"/>
      <c r="C36" s="20" t="s">
        <v>59</v>
      </c>
      <c r="D36" s="21" t="s">
        <v>60</v>
      </c>
      <c r="E36" s="22">
        <v>1</v>
      </c>
      <c r="F36" s="23">
        <v>16</v>
      </c>
      <c r="G36" s="64">
        <f t="shared" si="0"/>
        <v>16</v>
      </c>
    </row>
    <row r="37" spans="2:7" ht="12.75">
      <c r="B37" s="12"/>
      <c r="C37" s="73"/>
      <c r="D37" s="74"/>
      <c r="E37" s="75"/>
      <c r="F37" s="76"/>
      <c r="G37" s="77"/>
    </row>
    <row r="38" spans="2:7" ht="12.75">
      <c r="B38" s="12"/>
      <c r="C38" s="20"/>
      <c r="D38" s="21"/>
      <c r="E38" s="22"/>
      <c r="F38" s="23"/>
      <c r="G38" s="21"/>
    </row>
    <row r="39" spans="2:7" ht="12.75">
      <c r="B39" s="12"/>
      <c r="C39" s="13" t="s">
        <v>27</v>
      </c>
      <c r="D39" s="14" t="s">
        <v>17</v>
      </c>
      <c r="E39" s="15"/>
      <c r="F39" s="16"/>
      <c r="G39" s="63">
        <f>G20+G23+G25+G27+G29</f>
        <v>7419.23855</v>
      </c>
    </row>
    <row r="40" spans="2:7" ht="12.75">
      <c r="B40" s="12"/>
      <c r="C40" s="13"/>
      <c r="D40" s="14"/>
      <c r="E40" s="15"/>
      <c r="F40" s="16"/>
      <c r="G40" s="14"/>
    </row>
    <row r="41" spans="2:7" ht="12.75">
      <c r="B41" s="12">
        <v>6</v>
      </c>
      <c r="C41" s="13" t="s">
        <v>28</v>
      </c>
      <c r="D41" s="14" t="s">
        <v>21</v>
      </c>
      <c r="E41" s="34">
        <v>5</v>
      </c>
      <c r="F41" s="16"/>
      <c r="G41" s="63">
        <f>G39*E41/100</f>
        <v>370.9619275</v>
      </c>
    </row>
    <row r="42" spans="2:7" ht="12.75">
      <c r="B42" s="12"/>
      <c r="C42" s="13"/>
      <c r="D42" s="14"/>
      <c r="E42" s="15"/>
      <c r="F42" s="16"/>
      <c r="G42" s="14"/>
    </row>
    <row r="43" spans="2:7" ht="12.75">
      <c r="B43" s="12"/>
      <c r="C43" s="13" t="s">
        <v>29</v>
      </c>
      <c r="D43" s="14" t="s">
        <v>17</v>
      </c>
      <c r="E43" s="15"/>
      <c r="F43" s="16"/>
      <c r="G43" s="63">
        <f>G41+G39</f>
        <v>7790.2004775000005</v>
      </c>
    </row>
    <row r="44" spans="2:7" ht="12.75">
      <c r="B44" s="12"/>
      <c r="C44" s="13"/>
      <c r="D44" s="14"/>
      <c r="E44" s="15"/>
      <c r="F44" s="16"/>
      <c r="G44" s="14"/>
    </row>
    <row r="45" spans="2:7" ht="12.75">
      <c r="B45" s="12"/>
      <c r="C45" s="13"/>
      <c r="D45" s="14"/>
      <c r="E45" s="15"/>
      <c r="F45" s="16"/>
      <c r="G45" s="63"/>
    </row>
    <row r="46" spans="2:7" ht="12.75">
      <c r="B46" s="35"/>
      <c r="C46" s="36"/>
      <c r="D46" s="37"/>
      <c r="E46" s="38"/>
      <c r="F46" s="39"/>
      <c r="G46" s="37"/>
    </row>
    <row r="47" spans="2:7" ht="12.75">
      <c r="B47" s="40"/>
      <c r="C47" s="41" t="s">
        <v>30</v>
      </c>
      <c r="D47" s="42" t="s">
        <v>17</v>
      </c>
      <c r="E47" s="43"/>
      <c r="F47" s="44"/>
      <c r="G47" s="70">
        <f>G45+G43</f>
        <v>7790.2004775000005</v>
      </c>
    </row>
    <row r="48" spans="2:7" ht="12.75">
      <c r="B48" s="7"/>
      <c r="C48" s="49" t="s">
        <v>31</v>
      </c>
      <c r="D48" s="50" t="s">
        <v>32</v>
      </c>
      <c r="E48" s="51">
        <v>873.1</v>
      </c>
      <c r="F48" s="50"/>
      <c r="G48" s="71"/>
    </row>
    <row r="49" spans="2:7" ht="12.75">
      <c r="B49" s="54"/>
      <c r="C49" s="55" t="s">
        <v>47</v>
      </c>
      <c r="D49" s="56"/>
      <c r="E49" s="57"/>
      <c r="F49" s="56"/>
      <c r="G49" s="72">
        <f>G47/E48</f>
        <v>8.922460746191732</v>
      </c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6">
    <mergeCell ref="B17:B18"/>
    <mergeCell ref="C17:C18"/>
    <mergeCell ref="D17:D18"/>
    <mergeCell ref="E17:E18"/>
    <mergeCell ref="F17:F18"/>
    <mergeCell ref="G17:G18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2013-08-05T09:46:20Z</cp:lastPrinted>
  <dcterms:modified xsi:type="dcterms:W3CDTF">2013-08-05T09:47:03Z</dcterms:modified>
  <cp:category/>
  <cp:version/>
  <cp:contentType/>
  <cp:contentStatus/>
</cp:coreProperties>
</file>