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ластик" sheetId="1" r:id="rId1"/>
    <sheet name="К" sheetId="2" r:id="rId2"/>
    <sheet name="КМ" sheetId="3" r:id="rId3"/>
  </sheets>
  <definedNames/>
  <calcPr fullCalcOnLoad="1"/>
</workbook>
</file>

<file path=xl/sharedStrings.xml><?xml version="1.0" encoding="utf-8"?>
<sst xmlns="http://schemas.openxmlformats.org/spreadsheetml/2006/main" count="140" uniqueCount="74">
  <si>
    <t>" У Т В Е Р Ж Д А Ю "</t>
  </si>
  <si>
    <t xml:space="preserve">                                                КАЛЬКУЛЯЦИЯ </t>
  </si>
  <si>
    <t>№№</t>
  </si>
  <si>
    <t>Статьи затрат</t>
  </si>
  <si>
    <t>Ед.изм.</t>
  </si>
  <si>
    <t>Кол-во</t>
  </si>
  <si>
    <t>Цена</t>
  </si>
  <si>
    <t>Сумма</t>
  </si>
  <si>
    <t xml:space="preserve">Заработная плата  </t>
  </si>
  <si>
    <t>руб.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</si>
  <si>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</si>
  <si>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</si>
  <si>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</si>
  <si>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</si>
  <si>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Итого:</t>
  </si>
  <si>
    <t>Прибыль</t>
  </si>
  <si>
    <t>Всего</t>
  </si>
  <si>
    <t>Начальник ПЭО:                                                    С.В.Марова</t>
  </si>
  <si>
    <t>Директор ООО "Комсервис"</t>
  </si>
  <si>
    <t>А.В. Бочков</t>
  </si>
  <si>
    <t xml:space="preserve">                                          ООО "Комсервис" </t>
  </si>
  <si>
    <t xml:space="preserve">Всего </t>
  </si>
  <si>
    <t>Материалы:</t>
  </si>
  <si>
    <t>ХВС</t>
  </si>
  <si>
    <t>ГВС</t>
  </si>
  <si>
    <t>в том числе:</t>
  </si>
  <si>
    <t xml:space="preserve">                          пос. Мелехово улица 2-ая Набережная дом №28 </t>
  </si>
  <si>
    <t xml:space="preserve">     стоимости работ по установке общедомовых приборов учета (металл,пластик)</t>
  </si>
  <si>
    <t>слес-сант 4час х 47,91 х 130%</t>
  </si>
  <si>
    <t>эл.газосв 4час х 47,91 х 150%</t>
  </si>
  <si>
    <t>ООО "Комсервис" ХВС металл</t>
  </si>
  <si>
    <t>ООО "Комсервис-Мелехово" ГВС пластик</t>
  </si>
  <si>
    <t xml:space="preserve">     стоимости работ по установке общедомовых приборов учета (металл)</t>
  </si>
  <si>
    <t xml:space="preserve">                     пос. Мелехово улица 2-ая Набережная дом №28 </t>
  </si>
  <si>
    <t>слес-сант 2 час х 47,91 х 130%</t>
  </si>
  <si>
    <t>эл.газосв 2 час х 47,91 х 150%</t>
  </si>
  <si>
    <t>Материалы ХВС:</t>
  </si>
  <si>
    <t>Стоимость на  1 м2</t>
  </si>
  <si>
    <t>м2</t>
  </si>
  <si>
    <t>Директор ООО "Комсервис-Мелехово"</t>
  </si>
  <si>
    <t>С.Б. Сутягин</t>
  </si>
  <si>
    <t xml:space="preserve">     стоимости работ по установке общедомовых приборов учета (пластик)</t>
  </si>
  <si>
    <t xml:space="preserve">                                          ООО "Комсерви-Мелехово" </t>
  </si>
  <si>
    <t>Материалы ГВС:</t>
  </si>
  <si>
    <t>счетчик 32 №178400</t>
  </si>
  <si>
    <t>фильтр 32</t>
  </si>
  <si>
    <t>переход сталь 89х50</t>
  </si>
  <si>
    <t>переход сталь 70х50</t>
  </si>
  <si>
    <t xml:space="preserve">переход сталь 50х32 </t>
  </si>
  <si>
    <t>резьба 32</t>
  </si>
  <si>
    <t>кран шар. 32</t>
  </si>
  <si>
    <t>переход 1 1/4х1 1/4 НР-НР</t>
  </si>
  <si>
    <t>муфта черная ф 32</t>
  </si>
  <si>
    <t>счетчик ВСКМ 32 № 101806</t>
  </si>
  <si>
    <t>фильтр ДУ 32</t>
  </si>
  <si>
    <t>фильтр ДУ 3/4</t>
  </si>
  <si>
    <t>уголок 40х90 градус</t>
  </si>
  <si>
    <t>уголок 40х45 градус</t>
  </si>
  <si>
    <t>муфта комб. 40х1 1/4 ВР</t>
  </si>
  <si>
    <t>муфта комб. 40х1 1/4 НР</t>
  </si>
  <si>
    <t>уголок 32х90 градус.</t>
  </si>
  <si>
    <t>уголок 25х90 градус.</t>
  </si>
  <si>
    <t>уголок 25х45 градус.</t>
  </si>
  <si>
    <t>муфта перех.32х25 п/р</t>
  </si>
  <si>
    <t>муфта перех.25х3/4 в/р</t>
  </si>
  <si>
    <t>муфта перех. 25х3/4 н/р</t>
  </si>
  <si>
    <t>кран шар.3/4 г-ш</t>
  </si>
  <si>
    <t>переходник ДУ 25-в/20н латунь</t>
  </si>
  <si>
    <t>бочата 32 лат.</t>
  </si>
  <si>
    <t>Стоимость на 1 м2</t>
  </si>
  <si>
    <t xml:space="preserve">Общая площадь </t>
  </si>
  <si>
    <t>Общая площадь</t>
  </si>
  <si>
    <t>счетчик ВСКМ-20 № 036780</t>
  </si>
  <si>
    <t>кран шар.ДУ 32 рычаг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</si>
</sst>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2" fontId="0" fillId="0" borderId="17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1" fillId="0" borderId="29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3"/>
  <sheetViews>
    <sheetView tabSelected="1" workbookViewId="0" topLeftCell="A10">
      <selection activeCell="Q16" sqref="Q16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4.421875" style="0" customWidth="1"/>
    <col min="7" max="7" width="9.8515625" style="0" customWidth="1"/>
    <col min="8" max="8" width="9.4218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18</v>
      </c>
      <c r="F4" s="1"/>
      <c r="G4" s="1"/>
    </row>
    <row r="5" spans="5:7" ht="12.75">
      <c r="E5" s="1"/>
      <c r="F5" s="1" t="s">
        <v>19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27</v>
      </c>
      <c r="C12" s="1"/>
      <c r="D12" s="1"/>
      <c r="E12" s="1"/>
      <c r="F12" s="1"/>
    </row>
    <row r="13" spans="2:7" ht="12.75">
      <c r="B13" s="1"/>
      <c r="C13" s="1" t="s">
        <v>20</v>
      </c>
      <c r="D13" s="1"/>
      <c r="E13" s="1"/>
      <c r="F13" s="1"/>
      <c r="G13" s="2"/>
    </row>
    <row r="14" spans="2:7" ht="12.75">
      <c r="B14" s="1"/>
      <c r="C14" s="1" t="s">
        <v>26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9" ht="26.25" customHeight="1" thickBot="1">
      <c r="B17" s="70" t="s">
        <v>2</v>
      </c>
      <c r="C17" s="70" t="s">
        <v>3</v>
      </c>
      <c r="D17" s="70" t="s">
        <v>4</v>
      </c>
      <c r="E17" s="70" t="s">
        <v>5</v>
      </c>
      <c r="F17" s="70" t="s">
        <v>6</v>
      </c>
      <c r="G17" s="70" t="s">
        <v>7</v>
      </c>
      <c r="H17" s="72" t="s">
        <v>25</v>
      </c>
      <c r="I17" s="73"/>
    </row>
    <row r="18" spans="2:9" ht="65.25" customHeight="1" thickBot="1">
      <c r="B18" s="71"/>
      <c r="C18" s="71"/>
      <c r="D18" s="71"/>
      <c r="E18" s="71"/>
      <c r="F18" s="71"/>
      <c r="G18" s="71"/>
      <c r="H18" s="3" t="s">
        <v>30</v>
      </c>
      <c r="I18" s="3" t="s">
        <v>31</v>
      </c>
    </row>
    <row r="19" spans="2:9" ht="12.75">
      <c r="B19" s="4"/>
      <c r="C19" s="8"/>
      <c r="D19" s="17"/>
      <c r="E19" s="25"/>
      <c r="F19" s="17"/>
      <c r="G19" s="25"/>
      <c r="H19" s="50"/>
      <c r="I19" s="41"/>
    </row>
    <row r="20" spans="2:9" ht="12.75">
      <c r="B20" s="5">
        <v>1</v>
      </c>
      <c r="C20" s="10" t="s">
        <v>8</v>
      </c>
      <c r="D20" s="18" t="s">
        <v>9</v>
      </c>
      <c r="E20" s="26"/>
      <c r="F20" s="37"/>
      <c r="G20" s="33">
        <f>G21+G22</f>
        <v>919.87</v>
      </c>
      <c r="H20" s="51">
        <f>H21+H22</f>
        <v>459.94</v>
      </c>
      <c r="I20" s="42">
        <f>I21+I22</f>
        <v>459.93</v>
      </c>
    </row>
    <row r="21" spans="2:9" ht="12.75">
      <c r="B21" s="5"/>
      <c r="C21" s="11" t="s">
        <v>28</v>
      </c>
      <c r="D21" s="19"/>
      <c r="E21" s="27"/>
      <c r="F21" s="38"/>
      <c r="G21" s="27">
        <v>440.77</v>
      </c>
      <c r="H21" s="52">
        <v>220.39</v>
      </c>
      <c r="I21" s="43">
        <f>G21-H21</f>
        <v>220.38</v>
      </c>
    </row>
    <row r="22" spans="2:9" ht="12.75">
      <c r="B22" s="5"/>
      <c r="C22" s="11" t="s">
        <v>29</v>
      </c>
      <c r="D22" s="19"/>
      <c r="E22" s="27"/>
      <c r="F22" s="38"/>
      <c r="G22" s="27">
        <v>479.1</v>
      </c>
      <c r="H22" s="52">
        <v>239.55</v>
      </c>
      <c r="I22" s="43">
        <f>G22-H22</f>
        <v>239.55</v>
      </c>
    </row>
    <row r="23" spans="2:9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33">
        <f>G20*E23/100</f>
        <v>277.80074</v>
      </c>
      <c r="H23" s="53">
        <f>H20*E23/100</f>
        <v>138.90188</v>
      </c>
      <c r="I23" s="44">
        <f>I20*E23/100</f>
        <v>138.89886</v>
      </c>
    </row>
    <row r="24" spans="2:9" ht="12.75">
      <c r="B24" s="5"/>
      <c r="C24" s="10"/>
      <c r="D24" s="20"/>
      <c r="E24" s="26"/>
      <c r="F24" s="37"/>
      <c r="G24" s="28"/>
      <c r="H24" s="53"/>
      <c r="I24" s="44"/>
    </row>
    <row r="25" spans="2:9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33">
        <f>G20*E25/100</f>
        <v>270.073832</v>
      </c>
      <c r="H25" s="53">
        <f>H20*E25/100</f>
        <v>135.038384</v>
      </c>
      <c r="I25" s="44">
        <f>I20*E25/100</f>
        <v>135.035448</v>
      </c>
    </row>
    <row r="26" spans="2:9" ht="12.75">
      <c r="B26" s="5"/>
      <c r="C26" s="10"/>
      <c r="D26" s="20"/>
      <c r="E26" s="26"/>
      <c r="F26" s="37"/>
      <c r="G26" s="28"/>
      <c r="H26" s="53"/>
      <c r="I26" s="44"/>
    </row>
    <row r="27" spans="2:9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33">
        <f>G20*E27/100</f>
        <v>700.848953</v>
      </c>
      <c r="H27" s="53">
        <f>H20*E27/100</f>
        <v>350.428286</v>
      </c>
      <c r="I27" s="44">
        <f>I20*E27/100</f>
        <v>350.42066700000004</v>
      </c>
    </row>
    <row r="28" spans="2:9" ht="12.75">
      <c r="B28" s="5"/>
      <c r="C28" s="10"/>
      <c r="D28" s="20"/>
      <c r="E28" s="26"/>
      <c r="F28" s="37"/>
      <c r="G28" s="28"/>
      <c r="H28" s="53"/>
      <c r="I28" s="44"/>
    </row>
    <row r="29" spans="2:9" ht="12.75">
      <c r="B29" s="5">
        <v>5</v>
      </c>
      <c r="C29" s="12" t="s">
        <v>22</v>
      </c>
      <c r="D29" s="20"/>
      <c r="E29" s="28"/>
      <c r="F29" s="37"/>
      <c r="G29" s="33">
        <f>G30+G31</f>
        <v>9572.32</v>
      </c>
      <c r="H29" s="53"/>
      <c r="I29" s="44"/>
    </row>
    <row r="30" spans="2:9" ht="12.75">
      <c r="B30" s="5"/>
      <c r="C30" s="11" t="s">
        <v>23</v>
      </c>
      <c r="D30" s="19"/>
      <c r="E30" s="27"/>
      <c r="F30" s="38"/>
      <c r="G30" s="34">
        <v>3980.14</v>
      </c>
      <c r="H30" s="53">
        <f>G30</f>
        <v>3980.14</v>
      </c>
      <c r="I30" s="44"/>
    </row>
    <row r="31" spans="2:9" ht="12.75">
      <c r="B31" s="5"/>
      <c r="C31" s="11" t="s">
        <v>24</v>
      </c>
      <c r="D31" s="19"/>
      <c r="E31" s="27"/>
      <c r="F31" s="38"/>
      <c r="G31" s="34">
        <f>I31</f>
        <v>5592.18</v>
      </c>
      <c r="H31" s="53"/>
      <c r="I31" s="44">
        <v>5592.18</v>
      </c>
    </row>
    <row r="32" spans="2:9" ht="12.75">
      <c r="B32" s="5"/>
      <c r="C32" s="12"/>
      <c r="D32" s="20"/>
      <c r="E32" s="28"/>
      <c r="F32" s="37"/>
      <c r="G32" s="33"/>
      <c r="H32" s="53"/>
      <c r="I32" s="44"/>
    </row>
    <row r="33" spans="2:9" ht="12.75">
      <c r="B33" s="5"/>
      <c r="C33" s="10"/>
      <c r="D33" s="20"/>
      <c r="E33" s="26"/>
      <c r="F33" s="37"/>
      <c r="G33" s="28"/>
      <c r="H33" s="53"/>
      <c r="I33" s="44"/>
    </row>
    <row r="34" spans="2:9" ht="12.75">
      <c r="B34" s="5"/>
      <c r="C34" s="10" t="s">
        <v>14</v>
      </c>
      <c r="D34" s="20" t="s">
        <v>9</v>
      </c>
      <c r="E34" s="26"/>
      <c r="F34" s="37"/>
      <c r="G34" s="33">
        <f>G20+G23+G25+G27+G29</f>
        <v>11740.913525</v>
      </c>
      <c r="H34" s="54">
        <f>H20+H23+H25+H27+H29+H30</f>
        <v>5064.44855</v>
      </c>
      <c r="I34" s="45">
        <f>I20+I23+I25+I27+I29+I31</f>
        <v>6676.464975000001</v>
      </c>
    </row>
    <row r="35" spans="2:9" ht="12.75">
      <c r="B35" s="5"/>
      <c r="C35" s="10"/>
      <c r="D35" s="20"/>
      <c r="E35" s="26"/>
      <c r="F35" s="37"/>
      <c r="G35" s="28"/>
      <c r="H35" s="55"/>
      <c r="I35" s="46"/>
    </row>
    <row r="36" spans="2:9" ht="12.75">
      <c r="B36" s="5">
        <v>6</v>
      </c>
      <c r="C36" s="10" t="s">
        <v>15</v>
      </c>
      <c r="D36" s="20" t="s">
        <v>11</v>
      </c>
      <c r="E36" s="26">
        <v>5</v>
      </c>
      <c r="F36" s="37"/>
      <c r="G36" s="33">
        <f>G34*E36/100</f>
        <v>587.0456762499999</v>
      </c>
      <c r="H36" s="54">
        <f>H34*E36/100</f>
        <v>253.2224275</v>
      </c>
      <c r="I36" s="45">
        <f>I34*E36/100</f>
        <v>333.82324875000006</v>
      </c>
    </row>
    <row r="37" spans="2:9" ht="12.75">
      <c r="B37" s="5"/>
      <c r="C37" s="10"/>
      <c r="D37" s="20"/>
      <c r="E37" s="26"/>
      <c r="F37" s="37"/>
      <c r="G37" s="28"/>
      <c r="H37" s="55"/>
      <c r="I37" s="46"/>
    </row>
    <row r="38" spans="2:9" ht="12.75">
      <c r="B38" s="5"/>
      <c r="C38" s="10" t="s">
        <v>16</v>
      </c>
      <c r="D38" s="20" t="s">
        <v>9</v>
      </c>
      <c r="E38" s="26"/>
      <c r="F38" s="37"/>
      <c r="G38" s="33">
        <f>G36+G34</f>
        <v>12327.95920125</v>
      </c>
      <c r="H38" s="54">
        <f>H36+H34</f>
        <v>5317.6709775</v>
      </c>
      <c r="I38" s="45">
        <f>I36+I34</f>
        <v>7010.288223750001</v>
      </c>
    </row>
    <row r="39" spans="2:9" ht="12.75">
      <c r="B39" s="5"/>
      <c r="C39" s="10"/>
      <c r="D39" s="20"/>
      <c r="E39" s="26"/>
      <c r="F39" s="37"/>
      <c r="G39" s="28"/>
      <c r="H39" s="53"/>
      <c r="I39" s="44"/>
    </row>
    <row r="40" spans="2:9" ht="12.75">
      <c r="B40" s="5"/>
      <c r="C40" s="10"/>
      <c r="D40" s="20"/>
      <c r="E40" s="26"/>
      <c r="F40" s="37"/>
      <c r="G40" s="33"/>
      <c r="H40" s="53"/>
      <c r="I40" s="44"/>
    </row>
    <row r="41" spans="2:9" ht="13.5" thickBot="1">
      <c r="B41" s="6"/>
      <c r="C41" s="13"/>
      <c r="D41" s="21"/>
      <c r="E41" s="29"/>
      <c r="F41" s="39"/>
      <c r="G41" s="29"/>
      <c r="H41" s="53"/>
      <c r="I41" s="44"/>
    </row>
    <row r="42" spans="2:9" ht="13.5" thickBot="1">
      <c r="B42" s="7"/>
      <c r="C42" s="14" t="s">
        <v>21</v>
      </c>
      <c r="D42" s="22" t="s">
        <v>9</v>
      </c>
      <c r="E42" s="30"/>
      <c r="F42" s="40"/>
      <c r="G42" s="35">
        <f>G40+G38</f>
        <v>12327.95920125</v>
      </c>
      <c r="H42" s="56">
        <f>H40+H38</f>
        <v>5317.6709775</v>
      </c>
      <c r="I42" s="47">
        <f>I40+I38</f>
        <v>7010.288223750001</v>
      </c>
    </row>
    <row r="43" spans="2:9" ht="12.75">
      <c r="B43" s="8"/>
      <c r="C43" s="15" t="s">
        <v>70</v>
      </c>
      <c r="D43" s="23" t="s">
        <v>38</v>
      </c>
      <c r="E43" s="31">
        <v>854.4</v>
      </c>
      <c r="F43" s="23"/>
      <c r="G43" s="31"/>
      <c r="H43" s="57"/>
      <c r="I43" s="48"/>
    </row>
    <row r="44" spans="2:10" ht="13.5" thickBot="1">
      <c r="B44" s="9"/>
      <c r="C44" s="16" t="s">
        <v>69</v>
      </c>
      <c r="D44" s="24"/>
      <c r="E44" s="32"/>
      <c r="F44" s="24"/>
      <c r="G44" s="36">
        <f>G42/E43</f>
        <v>14.428791199964888</v>
      </c>
      <c r="H44" s="58">
        <f>H42/E43</f>
        <v>6.223865844452248</v>
      </c>
      <c r="I44" s="49">
        <f>I42/E43</f>
        <v>8.204925355512641</v>
      </c>
      <c r="J44" s="65"/>
    </row>
    <row r="45" spans="4:9" ht="12.75">
      <c r="D45" s="63"/>
      <c r="E45" s="64"/>
      <c r="G45" s="65"/>
      <c r="H45" s="65"/>
      <c r="I45" s="65"/>
    </row>
    <row r="46" spans="4:9" ht="12.75">
      <c r="D46" s="63"/>
      <c r="E46" s="64"/>
      <c r="G46" s="65"/>
      <c r="H46" s="65"/>
      <c r="I46" s="65"/>
    </row>
    <row r="47" spans="3:9" ht="12.75">
      <c r="C47" s="1"/>
      <c r="D47" s="66"/>
      <c r="E47" s="67"/>
      <c r="F47" s="68"/>
      <c r="G47" s="65"/>
      <c r="H47" s="69"/>
      <c r="I47" s="69"/>
    </row>
    <row r="48" spans="3:7" ht="12.75">
      <c r="C48" s="1"/>
      <c r="D48" s="1"/>
      <c r="E48" s="1"/>
      <c r="F48" s="1"/>
      <c r="G48" s="1"/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 t="s">
        <v>17</v>
      </c>
      <c r="D53" s="1"/>
      <c r="E53" s="1"/>
      <c r="F53" s="1"/>
      <c r="G53" s="1"/>
    </row>
  </sheetData>
  <sheetProtection/>
  <mergeCells count="7">
    <mergeCell ref="F17:F18"/>
    <mergeCell ref="G17:G18"/>
    <mergeCell ref="H17:I17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53"/>
  <sheetViews>
    <sheetView workbookViewId="0" topLeftCell="A13">
      <selection activeCell="G40" sqref="G40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6.421875" style="0" customWidth="1"/>
    <col min="4" max="4" width="7.8515625" style="0" customWidth="1"/>
    <col min="5" max="5" width="6.8515625" style="0" customWidth="1"/>
    <col min="7" max="7" width="13.71093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18</v>
      </c>
      <c r="F4" s="1"/>
      <c r="G4" s="1"/>
    </row>
    <row r="5" spans="5:7" ht="12.75">
      <c r="E5" s="1"/>
      <c r="F5" s="1" t="s">
        <v>19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32</v>
      </c>
      <c r="C12" s="1"/>
      <c r="D12" s="1"/>
      <c r="E12" s="1"/>
      <c r="F12" s="1"/>
    </row>
    <row r="13" spans="2:7" ht="12.75">
      <c r="B13" s="1"/>
      <c r="C13" s="1" t="s">
        <v>20</v>
      </c>
      <c r="D13" s="1"/>
      <c r="E13" s="1"/>
      <c r="F13" s="1"/>
      <c r="G13" s="2"/>
    </row>
    <row r="14" spans="2:7" ht="12.75">
      <c r="B14" s="1"/>
      <c r="C14" s="1" t="s">
        <v>33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7" ht="26.25" customHeight="1">
      <c r="B17" s="70" t="s">
        <v>2</v>
      </c>
      <c r="C17" s="70" t="s">
        <v>3</v>
      </c>
      <c r="D17" s="70" t="s">
        <v>4</v>
      </c>
      <c r="E17" s="70" t="s">
        <v>5</v>
      </c>
      <c r="F17" s="70" t="s">
        <v>6</v>
      </c>
      <c r="G17" s="70" t="s">
        <v>7</v>
      </c>
    </row>
    <row r="18" spans="2:7" ht="3.75" customHeight="1" thickBot="1">
      <c r="B18" s="71"/>
      <c r="C18" s="71"/>
      <c r="D18" s="71"/>
      <c r="E18" s="71"/>
      <c r="F18" s="71"/>
      <c r="G18" s="71"/>
    </row>
    <row r="19" spans="2:7" ht="12.75">
      <c r="B19" s="4"/>
      <c r="C19" s="8"/>
      <c r="D19" s="17"/>
      <c r="E19" s="25"/>
      <c r="F19" s="17"/>
      <c r="G19" s="17"/>
    </row>
    <row r="20" spans="2:7" ht="12.75">
      <c r="B20" s="5">
        <v>1</v>
      </c>
      <c r="C20" s="10" t="s">
        <v>8</v>
      </c>
      <c r="D20" s="18" t="s">
        <v>9</v>
      </c>
      <c r="E20" s="26"/>
      <c r="F20" s="37"/>
      <c r="G20" s="59">
        <f>G21+G22</f>
        <v>459.94</v>
      </c>
    </row>
    <row r="21" spans="2:7" ht="12.75">
      <c r="B21" s="5"/>
      <c r="C21" s="11" t="s">
        <v>34</v>
      </c>
      <c r="D21" s="19"/>
      <c r="E21" s="27"/>
      <c r="F21" s="38"/>
      <c r="G21" s="19">
        <v>220.39</v>
      </c>
    </row>
    <row r="22" spans="2:7" ht="12.75">
      <c r="B22" s="5"/>
      <c r="C22" s="11" t="s">
        <v>35</v>
      </c>
      <c r="D22" s="19"/>
      <c r="E22" s="27"/>
      <c r="F22" s="38"/>
      <c r="G22" s="19">
        <v>239.55</v>
      </c>
    </row>
    <row r="23" spans="2:7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59">
        <f>G20*E23/100</f>
        <v>138.90188</v>
      </c>
    </row>
    <row r="24" spans="2:7" ht="12.75">
      <c r="B24" s="5"/>
      <c r="C24" s="10"/>
      <c r="D24" s="20"/>
      <c r="E24" s="26"/>
      <c r="F24" s="37"/>
      <c r="G24" s="20"/>
    </row>
    <row r="25" spans="2:7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59">
        <f>G20*E25/100</f>
        <v>135.038384</v>
      </c>
    </row>
    <row r="26" spans="2:7" ht="12.75">
      <c r="B26" s="5"/>
      <c r="C26" s="10"/>
      <c r="D26" s="20"/>
      <c r="E26" s="26"/>
      <c r="F26" s="37"/>
      <c r="G26" s="20"/>
    </row>
    <row r="27" spans="2:7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59">
        <f>G20*E27/100</f>
        <v>350.428286</v>
      </c>
    </row>
    <row r="28" spans="2:7" ht="12.75">
      <c r="B28" s="5"/>
      <c r="C28" s="10"/>
      <c r="D28" s="20"/>
      <c r="E28" s="26"/>
      <c r="F28" s="37"/>
      <c r="G28" s="20"/>
    </row>
    <row r="29" spans="2:7" ht="12.75">
      <c r="B29" s="5">
        <v>5</v>
      </c>
      <c r="C29" s="12" t="s">
        <v>36</v>
      </c>
      <c r="D29" s="20"/>
      <c r="E29" s="28"/>
      <c r="F29" s="37"/>
      <c r="G29" s="59">
        <f>G30+G31+G32+G33+G34+G35+G36+G37+G38</f>
        <v>3980.14</v>
      </c>
    </row>
    <row r="30" spans="2:7" ht="12.75">
      <c r="B30" s="5"/>
      <c r="C30" s="11" t="s">
        <v>44</v>
      </c>
      <c r="D30" s="19"/>
      <c r="E30" s="27">
        <v>1</v>
      </c>
      <c r="F30" s="38">
        <v>2683.11</v>
      </c>
      <c r="G30" s="60">
        <v>2683.11</v>
      </c>
    </row>
    <row r="31" spans="2:7" ht="12.75">
      <c r="B31" s="5"/>
      <c r="C31" s="11" t="s">
        <v>45</v>
      </c>
      <c r="D31" s="19"/>
      <c r="E31" s="27">
        <v>1</v>
      </c>
      <c r="F31" s="38">
        <v>343.7</v>
      </c>
      <c r="G31" s="60">
        <v>343.7</v>
      </c>
    </row>
    <row r="32" spans="2:7" ht="12.75">
      <c r="B32" s="5"/>
      <c r="C32" s="11" t="s">
        <v>46</v>
      </c>
      <c r="D32" s="19"/>
      <c r="E32" s="27">
        <v>1</v>
      </c>
      <c r="F32" s="38">
        <v>92</v>
      </c>
      <c r="G32" s="60">
        <v>92</v>
      </c>
    </row>
    <row r="33" spans="2:7" ht="12.75">
      <c r="B33" s="5"/>
      <c r="C33" s="11" t="s">
        <v>47</v>
      </c>
      <c r="D33" s="19"/>
      <c r="E33" s="27">
        <v>1</v>
      </c>
      <c r="F33" s="38">
        <v>42.72</v>
      </c>
      <c r="G33" s="19">
        <v>42.72</v>
      </c>
    </row>
    <row r="34" spans="2:7" ht="12.75">
      <c r="B34" s="5"/>
      <c r="C34" s="11" t="s">
        <v>48</v>
      </c>
      <c r="D34" s="19"/>
      <c r="E34" s="27">
        <v>2</v>
      </c>
      <c r="F34" s="38">
        <v>18.04</v>
      </c>
      <c r="G34" s="19">
        <v>36.08</v>
      </c>
    </row>
    <row r="35" spans="2:7" ht="12.75">
      <c r="B35" s="5"/>
      <c r="C35" s="11" t="s">
        <v>49</v>
      </c>
      <c r="D35" s="19"/>
      <c r="E35" s="27">
        <v>1</v>
      </c>
      <c r="F35" s="38">
        <v>10</v>
      </c>
      <c r="G35" s="19">
        <v>10</v>
      </c>
    </row>
    <row r="36" spans="2:7" ht="12.75">
      <c r="B36" s="5"/>
      <c r="C36" s="11" t="s">
        <v>50</v>
      </c>
      <c r="D36" s="19"/>
      <c r="E36" s="27">
        <v>1</v>
      </c>
      <c r="F36" s="38">
        <v>600</v>
      </c>
      <c r="G36" s="19">
        <v>600</v>
      </c>
    </row>
    <row r="37" spans="2:7" ht="12.75">
      <c r="B37" s="5"/>
      <c r="C37" s="11" t="s">
        <v>51</v>
      </c>
      <c r="D37" s="19"/>
      <c r="E37" s="27">
        <v>1</v>
      </c>
      <c r="F37" s="38">
        <v>141.3</v>
      </c>
      <c r="G37" s="19">
        <v>141.3</v>
      </c>
    </row>
    <row r="38" spans="2:7" ht="12.75">
      <c r="B38" s="5"/>
      <c r="C38" s="11" t="s">
        <v>52</v>
      </c>
      <c r="D38" s="19"/>
      <c r="E38" s="27">
        <v>1</v>
      </c>
      <c r="F38" s="38">
        <v>31.23</v>
      </c>
      <c r="G38" s="19">
        <v>31.23</v>
      </c>
    </row>
    <row r="39" spans="2:7" ht="12.75">
      <c r="B39" s="5"/>
      <c r="C39" s="11"/>
      <c r="D39" s="19"/>
      <c r="E39" s="27"/>
      <c r="F39" s="38"/>
      <c r="G39" s="19"/>
    </row>
    <row r="40" spans="2:7" ht="12.75">
      <c r="B40" s="5"/>
      <c r="C40" s="10" t="s">
        <v>14</v>
      </c>
      <c r="D40" s="20" t="s">
        <v>9</v>
      </c>
      <c r="E40" s="26"/>
      <c r="F40" s="37"/>
      <c r="G40" s="59">
        <f>G20+G23+G25+G27+G29</f>
        <v>5064.44855</v>
      </c>
    </row>
    <row r="41" spans="2:7" ht="12.75">
      <c r="B41" s="5"/>
      <c r="C41" s="10"/>
      <c r="D41" s="20"/>
      <c r="E41" s="26"/>
      <c r="F41" s="37"/>
      <c r="G41" s="20"/>
    </row>
    <row r="42" spans="2:7" ht="12.75">
      <c r="B42" s="5">
        <v>6</v>
      </c>
      <c r="C42" s="10" t="s">
        <v>15</v>
      </c>
      <c r="D42" s="20" t="s">
        <v>11</v>
      </c>
      <c r="E42" s="26">
        <v>5</v>
      </c>
      <c r="F42" s="37"/>
      <c r="G42" s="59">
        <f>G40*E42/100</f>
        <v>253.2224275</v>
      </c>
    </row>
    <row r="43" spans="2:7" ht="12.75">
      <c r="B43" s="5"/>
      <c r="C43" s="10"/>
      <c r="D43" s="20"/>
      <c r="E43" s="26"/>
      <c r="F43" s="37"/>
      <c r="G43" s="20"/>
    </row>
    <row r="44" spans="2:7" ht="12.75">
      <c r="B44" s="5"/>
      <c r="C44" s="10" t="s">
        <v>16</v>
      </c>
      <c r="D44" s="20" t="s">
        <v>9</v>
      </c>
      <c r="E44" s="26"/>
      <c r="F44" s="37"/>
      <c r="G44" s="59">
        <f>G42+G40</f>
        <v>5317.6709775</v>
      </c>
    </row>
    <row r="45" spans="2:7" ht="12.75">
      <c r="B45" s="5"/>
      <c r="C45" s="10"/>
      <c r="D45" s="20"/>
      <c r="E45" s="26"/>
      <c r="F45" s="37"/>
      <c r="G45" s="20"/>
    </row>
    <row r="46" spans="2:7" ht="12.75">
      <c r="B46" s="5"/>
      <c r="C46" s="10"/>
      <c r="D46" s="20"/>
      <c r="E46" s="26"/>
      <c r="F46" s="37"/>
      <c r="G46" s="59"/>
    </row>
    <row r="47" spans="2:7" ht="13.5" thickBot="1">
      <c r="B47" s="6"/>
      <c r="C47" s="13"/>
      <c r="D47" s="21"/>
      <c r="E47" s="29"/>
      <c r="F47" s="39"/>
      <c r="G47" s="21"/>
    </row>
    <row r="48" spans="2:7" ht="13.5" thickBot="1">
      <c r="B48" s="7"/>
      <c r="C48" s="14" t="s">
        <v>21</v>
      </c>
      <c r="D48" s="22" t="s">
        <v>9</v>
      </c>
      <c r="E48" s="30"/>
      <c r="F48" s="40"/>
      <c r="G48" s="61">
        <f>G46+G44</f>
        <v>5317.6709775</v>
      </c>
    </row>
    <row r="49" spans="2:7" ht="12.75">
      <c r="B49" s="8"/>
      <c r="C49" s="15" t="s">
        <v>71</v>
      </c>
      <c r="D49" s="23" t="s">
        <v>38</v>
      </c>
      <c r="E49" s="31">
        <v>854.4</v>
      </c>
      <c r="F49" s="23"/>
      <c r="G49" s="23"/>
    </row>
    <row r="50" spans="2:7" ht="13.5" thickBot="1">
      <c r="B50" s="9"/>
      <c r="C50" s="16" t="s">
        <v>37</v>
      </c>
      <c r="D50" s="24"/>
      <c r="E50" s="32"/>
      <c r="F50" s="24"/>
      <c r="G50" s="62">
        <f>G48/E49</f>
        <v>6.223865844452248</v>
      </c>
    </row>
    <row r="52" spans="3:7" ht="12.75">
      <c r="C52" s="1"/>
      <c r="D52" s="1"/>
      <c r="E52" s="1"/>
      <c r="F52" s="1"/>
      <c r="G52" s="1"/>
    </row>
    <row r="53" spans="3:7" ht="12.75">
      <c r="C53" s="1" t="s">
        <v>17</v>
      </c>
      <c r="D53" s="1"/>
      <c r="E53" s="1"/>
      <c r="F53" s="1"/>
      <c r="G53" s="1"/>
    </row>
  </sheetData>
  <sheetProtection/>
  <mergeCells count="6">
    <mergeCell ref="F17:F18"/>
    <mergeCell ref="G17:G18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58"/>
  <sheetViews>
    <sheetView workbookViewId="0" topLeftCell="A13">
      <selection activeCell="G18" sqref="G18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6.421875" style="0" customWidth="1"/>
    <col min="4" max="4" width="7.8515625" style="0" customWidth="1"/>
    <col min="5" max="5" width="6.8515625" style="0" customWidth="1"/>
    <col min="7" max="7" width="13.7109375" style="0" customWidth="1"/>
  </cols>
  <sheetData>
    <row r="3" spans="5:7" ht="12.75">
      <c r="E3" s="1" t="s">
        <v>0</v>
      </c>
      <c r="F3" s="1"/>
      <c r="G3" s="1"/>
    </row>
    <row r="4" spans="4:7" ht="12.75">
      <c r="D4" s="1" t="s">
        <v>39</v>
      </c>
      <c r="F4" s="1"/>
      <c r="G4" s="1"/>
    </row>
    <row r="5" spans="5:7" ht="12.75">
      <c r="E5" s="1"/>
      <c r="F5" s="1" t="s">
        <v>40</v>
      </c>
      <c r="G5" s="1"/>
    </row>
    <row r="7" spans="2:6" ht="12.75">
      <c r="B7" s="1"/>
      <c r="C7" s="1" t="s">
        <v>1</v>
      </c>
      <c r="D7" s="1"/>
      <c r="E7" s="1"/>
      <c r="F7" s="1"/>
    </row>
    <row r="8" spans="2:6" ht="12.75">
      <c r="B8" s="1" t="s">
        <v>41</v>
      </c>
      <c r="C8" s="1"/>
      <c r="D8" s="1"/>
      <c r="E8" s="1"/>
      <c r="F8" s="1"/>
    </row>
    <row r="9" spans="2:7" ht="12.75">
      <c r="B9" s="1"/>
      <c r="C9" s="1" t="s">
        <v>42</v>
      </c>
      <c r="D9" s="1"/>
      <c r="E9" s="1"/>
      <c r="F9" s="1"/>
      <c r="G9" s="2"/>
    </row>
    <row r="10" spans="2:7" ht="12.75">
      <c r="B10" s="1"/>
      <c r="C10" s="1" t="s">
        <v>33</v>
      </c>
      <c r="D10" s="1"/>
      <c r="E10" s="1"/>
      <c r="F10" s="1"/>
      <c r="G10" s="2"/>
    </row>
    <row r="11" spans="2:7" ht="12.75">
      <c r="B11" s="1"/>
      <c r="C11" s="1"/>
      <c r="D11" s="1"/>
      <c r="E11" s="1"/>
      <c r="F11" s="1"/>
      <c r="G11" s="2"/>
    </row>
    <row r="12" ht="13.5" thickBot="1"/>
    <row r="13" spans="2:7" ht="26.25" customHeight="1">
      <c r="B13" s="70" t="s">
        <v>2</v>
      </c>
      <c r="C13" s="70" t="s">
        <v>3</v>
      </c>
      <c r="D13" s="70" t="s">
        <v>4</v>
      </c>
      <c r="E13" s="70" t="s">
        <v>5</v>
      </c>
      <c r="F13" s="70" t="s">
        <v>6</v>
      </c>
      <c r="G13" s="70" t="s">
        <v>7</v>
      </c>
    </row>
    <row r="14" spans="2:7" ht="9" customHeight="1" thickBot="1">
      <c r="B14" s="71"/>
      <c r="C14" s="71"/>
      <c r="D14" s="71"/>
      <c r="E14" s="71"/>
      <c r="F14" s="71"/>
      <c r="G14" s="71"/>
    </row>
    <row r="15" spans="2:7" ht="12.75">
      <c r="B15" s="4"/>
      <c r="C15" s="8"/>
      <c r="D15" s="17"/>
      <c r="E15" s="25"/>
      <c r="F15" s="17"/>
      <c r="G15" s="17"/>
    </row>
    <row r="16" spans="2:7" ht="12.75">
      <c r="B16" s="5">
        <v>1</v>
      </c>
      <c r="C16" s="10" t="s">
        <v>8</v>
      </c>
      <c r="D16" s="18" t="s">
        <v>9</v>
      </c>
      <c r="E16" s="26"/>
      <c r="F16" s="37"/>
      <c r="G16" s="59">
        <f>G17+G18</f>
        <v>459.93</v>
      </c>
    </row>
    <row r="17" spans="2:7" ht="12.75">
      <c r="B17" s="5"/>
      <c r="C17" s="11" t="s">
        <v>34</v>
      </c>
      <c r="D17" s="19"/>
      <c r="E17" s="27"/>
      <c r="F17" s="38"/>
      <c r="G17" s="19">
        <v>220.38</v>
      </c>
    </row>
    <row r="18" spans="2:7" ht="12.75">
      <c r="B18" s="5"/>
      <c r="C18" s="11" t="s">
        <v>35</v>
      </c>
      <c r="D18" s="19"/>
      <c r="E18" s="27"/>
      <c r="F18" s="38"/>
      <c r="G18" s="19">
        <v>239.55</v>
      </c>
    </row>
    <row r="19" spans="2:7" ht="12.75">
      <c r="B19" s="5">
        <v>2</v>
      </c>
      <c r="C19" s="10" t="s">
        <v>10</v>
      </c>
      <c r="D19" s="20" t="s">
        <v>11</v>
      </c>
      <c r="E19" s="26">
        <v>30.2</v>
      </c>
      <c r="F19" s="37"/>
      <c r="G19" s="59">
        <f>G16*E19/100</f>
        <v>138.89886</v>
      </c>
    </row>
    <row r="20" spans="2:7" ht="12.75">
      <c r="B20" s="5"/>
      <c r="C20" s="10"/>
      <c r="D20" s="20"/>
      <c r="E20" s="26"/>
      <c r="F20" s="37"/>
      <c r="G20" s="20"/>
    </row>
    <row r="21" spans="2:7" ht="12.75">
      <c r="B21" s="5">
        <v>3</v>
      </c>
      <c r="C21" s="10" t="s">
        <v>12</v>
      </c>
      <c r="D21" s="20" t="s">
        <v>11</v>
      </c>
      <c r="E21" s="26">
        <v>29.36</v>
      </c>
      <c r="F21" s="37"/>
      <c r="G21" s="59">
        <f>G16*E21/100</f>
        <v>135.035448</v>
      </c>
    </row>
    <row r="22" spans="2:7" ht="12.75">
      <c r="B22" s="5"/>
      <c r="C22" s="10"/>
      <c r="D22" s="20"/>
      <c r="E22" s="26"/>
      <c r="F22" s="37"/>
      <c r="G22" s="20"/>
    </row>
    <row r="23" spans="2:7" ht="12.75">
      <c r="B23" s="5">
        <v>4</v>
      </c>
      <c r="C23" s="10" t="s">
        <v>13</v>
      </c>
      <c r="D23" s="20" t="s">
        <v>11</v>
      </c>
      <c r="E23" s="26">
        <v>76.19</v>
      </c>
      <c r="F23" s="37"/>
      <c r="G23" s="59">
        <f>G16*E23/100</f>
        <v>350.42066700000004</v>
      </c>
    </row>
    <row r="24" spans="2:7" ht="12.75">
      <c r="B24" s="5"/>
      <c r="C24" s="10"/>
      <c r="D24" s="20"/>
      <c r="E24" s="26"/>
      <c r="F24" s="37"/>
      <c r="G24" s="20"/>
    </row>
    <row r="25" spans="2:7" ht="12.75">
      <c r="B25" s="5">
        <v>5</v>
      </c>
      <c r="C25" s="12" t="s">
        <v>43</v>
      </c>
      <c r="D25" s="20"/>
      <c r="E25" s="28"/>
      <c r="F25" s="37"/>
      <c r="G25" s="59">
        <f>G26+G27+G28+G29+G30+G31+G32+G33+G34+G35+G36+G37+G38+G39+G40+G41+G42+G43</f>
        <v>5592.179999999999</v>
      </c>
    </row>
    <row r="26" spans="2:7" ht="12.75">
      <c r="B26" s="5"/>
      <c r="C26" s="11" t="s">
        <v>53</v>
      </c>
      <c r="D26" s="19"/>
      <c r="E26" s="27">
        <v>1</v>
      </c>
      <c r="F26" s="38">
        <v>2690.5</v>
      </c>
      <c r="G26" s="60">
        <f>F26*E26</f>
        <v>2690.5</v>
      </c>
    </row>
    <row r="27" spans="2:7" ht="12.75">
      <c r="B27" s="5"/>
      <c r="C27" s="11" t="s">
        <v>54</v>
      </c>
      <c r="D27" s="19"/>
      <c r="E27" s="27">
        <v>1</v>
      </c>
      <c r="F27" s="38">
        <v>344.66</v>
      </c>
      <c r="G27" s="60">
        <f aca="true" t="shared" si="0" ref="G27:G43">F27*E27</f>
        <v>344.66</v>
      </c>
    </row>
    <row r="28" spans="2:7" ht="12.75">
      <c r="B28" s="5"/>
      <c r="C28" s="11" t="s">
        <v>72</v>
      </c>
      <c r="D28" s="19"/>
      <c r="E28" s="27">
        <v>1</v>
      </c>
      <c r="F28" s="38">
        <v>667.07</v>
      </c>
      <c r="G28" s="60">
        <f t="shared" si="0"/>
        <v>667.07</v>
      </c>
    </row>
    <row r="29" spans="2:7" ht="12.75">
      <c r="B29" s="5"/>
      <c r="C29" s="11" t="s">
        <v>55</v>
      </c>
      <c r="D29" s="19"/>
      <c r="E29" s="27">
        <v>1</v>
      </c>
      <c r="F29" s="38">
        <v>121.29</v>
      </c>
      <c r="G29" s="60">
        <f t="shared" si="0"/>
        <v>121.29</v>
      </c>
    </row>
    <row r="30" spans="2:7" ht="12.75">
      <c r="B30" s="5"/>
      <c r="C30" s="11" t="s">
        <v>56</v>
      </c>
      <c r="D30" s="19"/>
      <c r="E30" s="27">
        <v>5</v>
      </c>
      <c r="F30" s="38">
        <v>19.5</v>
      </c>
      <c r="G30" s="60">
        <f t="shared" si="0"/>
        <v>97.5</v>
      </c>
    </row>
    <row r="31" spans="2:7" ht="12.75">
      <c r="B31" s="5"/>
      <c r="C31" s="11" t="s">
        <v>57</v>
      </c>
      <c r="D31" s="19"/>
      <c r="E31" s="27">
        <v>5</v>
      </c>
      <c r="F31" s="38">
        <v>22</v>
      </c>
      <c r="G31" s="60">
        <f t="shared" si="0"/>
        <v>110</v>
      </c>
    </row>
    <row r="32" spans="2:7" ht="12.75">
      <c r="B32" s="5"/>
      <c r="C32" s="11" t="s">
        <v>58</v>
      </c>
      <c r="D32" s="19"/>
      <c r="E32" s="27">
        <v>2</v>
      </c>
      <c r="F32" s="38">
        <v>210</v>
      </c>
      <c r="G32" s="60">
        <f t="shared" si="0"/>
        <v>420</v>
      </c>
    </row>
    <row r="33" spans="2:7" ht="12.75">
      <c r="B33" s="5"/>
      <c r="C33" s="11" t="s">
        <v>59</v>
      </c>
      <c r="D33" s="19"/>
      <c r="E33" s="27">
        <v>1</v>
      </c>
      <c r="F33" s="38">
        <v>240</v>
      </c>
      <c r="G33" s="60">
        <f t="shared" si="0"/>
        <v>240</v>
      </c>
    </row>
    <row r="34" spans="2:7" ht="12.75">
      <c r="B34" s="5"/>
      <c r="C34" s="11" t="s">
        <v>73</v>
      </c>
      <c r="D34" s="19"/>
      <c r="E34" s="27">
        <v>1</v>
      </c>
      <c r="F34" s="38">
        <v>331.13</v>
      </c>
      <c r="G34" s="60">
        <f t="shared" si="0"/>
        <v>331.13</v>
      </c>
    </row>
    <row r="35" spans="2:7" ht="12.75">
      <c r="B35" s="5"/>
      <c r="C35" s="11" t="s">
        <v>60</v>
      </c>
      <c r="D35" s="19"/>
      <c r="E35" s="27">
        <v>1</v>
      </c>
      <c r="F35" s="38">
        <v>10.33</v>
      </c>
      <c r="G35" s="60">
        <f t="shared" si="0"/>
        <v>10.33</v>
      </c>
    </row>
    <row r="36" spans="2:7" ht="12.75">
      <c r="B36" s="5"/>
      <c r="C36" s="11" t="s">
        <v>61</v>
      </c>
      <c r="D36" s="19"/>
      <c r="E36" s="27">
        <v>2</v>
      </c>
      <c r="F36" s="38">
        <v>11.74</v>
      </c>
      <c r="G36" s="60">
        <f t="shared" si="0"/>
        <v>23.48</v>
      </c>
    </row>
    <row r="37" spans="2:7" ht="12.75">
      <c r="B37" s="5"/>
      <c r="C37" s="11" t="s">
        <v>62</v>
      </c>
      <c r="D37" s="19"/>
      <c r="E37" s="27">
        <v>1</v>
      </c>
      <c r="F37" s="38">
        <v>37.41</v>
      </c>
      <c r="G37" s="60">
        <f t="shared" si="0"/>
        <v>37.41</v>
      </c>
    </row>
    <row r="38" spans="2:7" ht="12.75">
      <c r="B38" s="5"/>
      <c r="C38" s="11" t="s">
        <v>63</v>
      </c>
      <c r="D38" s="19"/>
      <c r="E38" s="27">
        <v>1</v>
      </c>
      <c r="F38" s="38">
        <v>7.9</v>
      </c>
      <c r="G38" s="60">
        <f t="shared" si="0"/>
        <v>7.9</v>
      </c>
    </row>
    <row r="39" spans="2:7" ht="12.75">
      <c r="B39" s="5"/>
      <c r="C39" s="11" t="s">
        <v>64</v>
      </c>
      <c r="D39" s="19"/>
      <c r="E39" s="27">
        <v>1</v>
      </c>
      <c r="F39" s="38">
        <v>36.97</v>
      </c>
      <c r="G39" s="60">
        <f t="shared" si="0"/>
        <v>36.97</v>
      </c>
    </row>
    <row r="40" spans="2:7" ht="12.75">
      <c r="B40" s="5"/>
      <c r="C40" s="11" t="s">
        <v>65</v>
      </c>
      <c r="D40" s="19"/>
      <c r="E40" s="27">
        <v>1</v>
      </c>
      <c r="F40" s="38">
        <v>58.94</v>
      </c>
      <c r="G40" s="60">
        <f t="shared" si="0"/>
        <v>58.94</v>
      </c>
    </row>
    <row r="41" spans="2:7" ht="12.75">
      <c r="B41" s="5"/>
      <c r="C41" s="11" t="s">
        <v>66</v>
      </c>
      <c r="D41" s="19"/>
      <c r="E41" s="27">
        <v>1</v>
      </c>
      <c r="F41" s="38">
        <v>250</v>
      </c>
      <c r="G41" s="60">
        <f t="shared" si="0"/>
        <v>250</v>
      </c>
    </row>
    <row r="42" spans="2:7" ht="12.75">
      <c r="B42" s="5"/>
      <c r="C42" s="11" t="s">
        <v>67</v>
      </c>
      <c r="D42" s="19"/>
      <c r="E42" s="27">
        <v>1</v>
      </c>
      <c r="F42" s="38">
        <v>53</v>
      </c>
      <c r="G42" s="60">
        <f t="shared" si="0"/>
        <v>53</v>
      </c>
    </row>
    <row r="43" spans="2:7" ht="12.75">
      <c r="B43" s="5"/>
      <c r="C43" s="11" t="s">
        <v>68</v>
      </c>
      <c r="D43" s="19"/>
      <c r="E43" s="27">
        <v>1</v>
      </c>
      <c r="F43" s="38">
        <v>92</v>
      </c>
      <c r="G43" s="60">
        <f t="shared" si="0"/>
        <v>92</v>
      </c>
    </row>
    <row r="44" spans="2:7" ht="12.75">
      <c r="B44" s="5"/>
      <c r="C44" s="11"/>
      <c r="D44" s="19"/>
      <c r="E44" s="27"/>
      <c r="F44" s="38"/>
      <c r="G44" s="19"/>
    </row>
    <row r="45" spans="2:7" ht="12.75">
      <c r="B45" s="5"/>
      <c r="C45" s="10" t="s">
        <v>14</v>
      </c>
      <c r="D45" s="20" t="s">
        <v>9</v>
      </c>
      <c r="E45" s="26"/>
      <c r="F45" s="37"/>
      <c r="G45" s="59">
        <f>G16+G19+G21+G23+G25</f>
        <v>6676.464974999999</v>
      </c>
    </row>
    <row r="46" spans="2:7" ht="12.75">
      <c r="B46" s="5"/>
      <c r="C46" s="10"/>
      <c r="D46" s="20"/>
      <c r="E46" s="26"/>
      <c r="F46" s="37"/>
      <c r="G46" s="20"/>
    </row>
    <row r="47" spans="2:7" ht="12.75">
      <c r="B47" s="5">
        <v>6</v>
      </c>
      <c r="C47" s="10" t="s">
        <v>15</v>
      </c>
      <c r="D47" s="20" t="s">
        <v>11</v>
      </c>
      <c r="E47" s="26">
        <v>5</v>
      </c>
      <c r="F47" s="37"/>
      <c r="G47" s="59">
        <f>G45*E47/100</f>
        <v>333.8232487499999</v>
      </c>
    </row>
    <row r="48" spans="2:7" ht="12.75">
      <c r="B48" s="5"/>
      <c r="C48" s="10"/>
      <c r="D48" s="20"/>
      <c r="E48" s="26"/>
      <c r="F48" s="37"/>
      <c r="G48" s="20"/>
    </row>
    <row r="49" spans="2:7" ht="12.75">
      <c r="B49" s="5"/>
      <c r="C49" s="10" t="s">
        <v>16</v>
      </c>
      <c r="D49" s="20" t="s">
        <v>9</v>
      </c>
      <c r="E49" s="26"/>
      <c r="F49" s="37"/>
      <c r="G49" s="59">
        <f>G47+G45</f>
        <v>7010.288223749999</v>
      </c>
    </row>
    <row r="50" spans="2:7" ht="12.75">
      <c r="B50" s="5"/>
      <c r="C50" s="10"/>
      <c r="D50" s="20"/>
      <c r="E50" s="26"/>
      <c r="F50" s="37"/>
      <c r="G50" s="20"/>
    </row>
    <row r="51" spans="2:7" ht="12.75">
      <c r="B51" s="5"/>
      <c r="C51" s="10"/>
      <c r="D51" s="20"/>
      <c r="E51" s="26"/>
      <c r="F51" s="37"/>
      <c r="G51" s="59"/>
    </row>
    <row r="52" spans="2:7" ht="13.5" thickBot="1">
      <c r="B52" s="6"/>
      <c r="C52" s="13"/>
      <c r="D52" s="21"/>
      <c r="E52" s="29"/>
      <c r="F52" s="39"/>
      <c r="G52" s="21"/>
    </row>
    <row r="53" spans="2:7" ht="13.5" thickBot="1">
      <c r="B53" s="7"/>
      <c r="C53" s="14" t="s">
        <v>21</v>
      </c>
      <c r="D53" s="22" t="s">
        <v>9</v>
      </c>
      <c r="E53" s="30"/>
      <c r="F53" s="40"/>
      <c r="G53" s="61">
        <f>G51+G49</f>
        <v>7010.288223749999</v>
      </c>
    </row>
    <row r="54" spans="2:7" ht="12.75">
      <c r="B54" s="8"/>
      <c r="C54" s="15" t="s">
        <v>71</v>
      </c>
      <c r="D54" s="23" t="s">
        <v>38</v>
      </c>
      <c r="E54" s="31">
        <v>854.4</v>
      </c>
      <c r="F54" s="23"/>
      <c r="G54" s="23"/>
    </row>
    <row r="55" spans="2:7" ht="13.5" thickBot="1">
      <c r="B55" s="9"/>
      <c r="C55" s="16" t="s">
        <v>37</v>
      </c>
      <c r="D55" s="24"/>
      <c r="E55" s="32"/>
      <c r="F55" s="24"/>
      <c r="G55" s="62">
        <f>G53/E54</f>
        <v>8.20492535551264</v>
      </c>
    </row>
    <row r="57" spans="3:7" ht="12.75">
      <c r="C57" s="1"/>
      <c r="D57" s="1"/>
      <c r="E57" s="1"/>
      <c r="F57" s="1"/>
      <c r="G57" s="1"/>
    </row>
    <row r="58" spans="3:7" ht="12.75">
      <c r="C58" s="1" t="s">
        <v>17</v>
      </c>
      <c r="D58" s="1"/>
      <c r="E58" s="1"/>
      <c r="F58" s="1"/>
      <c r="G58" s="1"/>
    </row>
  </sheetData>
  <sheetProtection/>
  <mergeCells count="6">
    <mergeCell ref="F13:F14"/>
    <mergeCell ref="G13:G14"/>
    <mergeCell ref="B13:B14"/>
    <mergeCell ref="C13:C14"/>
    <mergeCell ref="D13:D14"/>
    <mergeCell ref="E13:E14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2013-06-24T09:42:02Z</cp:lastPrinted>
  <dcterms:modified xsi:type="dcterms:W3CDTF">2013-06-24T09:42:24Z</dcterms:modified>
  <cp:category/>
  <cp:version/>
  <cp:contentType/>
  <cp:contentStatus/>
</cp:coreProperties>
</file>